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8_{0CBE72FF-2DB1-4127-9648-D384E2EA7334}" xr6:coauthVersionLast="47" xr6:coauthVersionMax="47" xr10:uidLastSave="{00000000-0000-0000-0000-000000000000}"/>
  <workbookProtection workbookAlgorithmName="SHA-512" workbookHashValue="fGbMc+cDy0tglYteJIPJajlF7f6sUcbzSFX7AGU3Xy8cjDjge2FOnoKihjn2wZX+tDegaE+2GgI9TYHFn6xjFg==" workbookSaltValue="bf2mzLLTEKuXoHoVabWTvQ==" workbookSpinCount="100000" lockStructure="1"/>
  <bookViews>
    <workbookView xWindow="-110" yWindow="-110" windowWidth="19420" windowHeight="11500" activeTab="3" xr2:uid="{B3FEF669-B97E-46C9-A120-098381855E64}"/>
  </bookViews>
  <sheets>
    <sheet name="本アンケート入力時の留意事項" sheetId="1" r:id="rId1"/>
    <sheet name="Ⅰ.会社情報" sheetId="3" r:id="rId2"/>
    <sheet name="Ⅱ.アンケート" sheetId="12" r:id="rId3"/>
    <sheet name="フィードバック" sheetId="19" r:id="rId4"/>
    <sheet name="（非表示）評価内訳　詳細" sheetId="16" state="hidden" r:id="rId5"/>
    <sheet name="（非表示）Code" sheetId="7" state="hidden" r:id="rId6"/>
  </sheets>
  <definedNames>
    <definedName name="_xlnm._FilterDatabase" localSheetId="2" hidden="1">Ⅱ.アンケート!$A$4:$O$40</definedName>
    <definedName name="_Hlk164877226" localSheetId="2">Ⅱ.アンケート!#REF!</definedName>
    <definedName name="_xlnm.Print_Area" localSheetId="1">Ⅰ.会社情報!$A$1:$J$22</definedName>
    <definedName name="_xlnm.Print_Area" localSheetId="2">Ⅱ.アンケート!$A$1:$I$174</definedName>
    <definedName name="_xlnm.Print_Area" localSheetId="3">フィードバック!$A$1:$I$63</definedName>
    <definedName name="_xlnm.Print_Area" localSheetId="0">本アンケート入力時の留意事項!$A$1:$L$58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6" i="12" l="1"/>
  <c r="C161" i="12"/>
  <c r="L20" i="3" l="1"/>
  <c r="M20" i="3"/>
  <c r="K20" i="3"/>
  <c r="C168" i="12"/>
  <c r="M168" i="12" s="1"/>
  <c r="C169" i="12"/>
  <c r="M169" i="12" s="1"/>
  <c r="C167" i="12"/>
  <c r="M167" i="12" s="1"/>
  <c r="C164" i="12"/>
  <c r="M164" i="12" s="1"/>
  <c r="C165" i="12"/>
  <c r="M165" i="12" s="1"/>
  <c r="C163" i="12"/>
  <c r="M163" i="12" s="1"/>
  <c r="M161" i="12"/>
  <c r="C73" i="12"/>
  <c r="M73" i="12" s="1"/>
  <c r="C74" i="12"/>
  <c r="M74" i="12" s="1"/>
  <c r="C75" i="12"/>
  <c r="M75" i="12" s="1"/>
  <c r="M76" i="12"/>
  <c r="C77" i="12"/>
  <c r="M77" i="12" s="1"/>
  <c r="C78" i="12"/>
  <c r="M78" i="12" s="1"/>
  <c r="C72" i="12"/>
  <c r="M72" i="12" s="1"/>
  <c r="J10" i="12"/>
  <c r="J25" i="12"/>
  <c r="J170" i="12"/>
  <c r="J166" i="12"/>
  <c r="J162" i="12"/>
  <c r="J160" i="12"/>
  <c r="J144" i="12"/>
  <c r="J143" i="12"/>
  <c r="J135" i="12"/>
  <c r="J128" i="12"/>
  <c r="J121" i="12"/>
  <c r="J113" i="12"/>
  <c r="J106" i="12"/>
  <c r="J99" i="12"/>
  <c r="J90" i="12"/>
  <c r="J79" i="12"/>
  <c r="J69" i="12"/>
  <c r="M159" i="12" l="1"/>
  <c r="M8" i="12"/>
  <c r="M5" i="12"/>
  <c r="M134" i="12"/>
  <c r="M173" i="12"/>
  <c r="M172" i="12"/>
  <c r="M171" i="12"/>
  <c r="M115" i="12"/>
  <c r="M112" i="12"/>
  <c r="M87" i="12"/>
  <c r="M70" i="12"/>
  <c r="M66" i="12"/>
  <c r="F10" i="16"/>
  <c r="E10" i="16"/>
  <c r="D10" i="16"/>
  <c r="M38" i="12"/>
  <c r="M37" i="12"/>
  <c r="M36" i="12"/>
  <c r="M35" i="12"/>
  <c r="M34" i="12"/>
  <c r="M33" i="12"/>
  <c r="M32" i="12"/>
  <c r="M31" i="12"/>
  <c r="M30" i="12"/>
  <c r="M29" i="12"/>
  <c r="M28" i="12"/>
  <c r="M27" i="12"/>
  <c r="M26" i="12"/>
  <c r="M12" i="12"/>
  <c r="M13" i="12"/>
  <c r="M14" i="12"/>
  <c r="M15" i="12"/>
  <c r="M16" i="12"/>
  <c r="M17" i="12"/>
  <c r="M18" i="12"/>
  <c r="M19" i="12"/>
  <c r="M20" i="12"/>
  <c r="M21" i="12"/>
  <c r="M22" i="12"/>
  <c r="M23" i="12"/>
  <c r="D11" i="12"/>
  <c r="L9" i="3"/>
  <c r="M9" i="3" s="1"/>
  <c r="E9" i="3"/>
  <c r="M11" i="12" l="1"/>
  <c r="E47" i="19" l="1"/>
  <c r="E48" i="19"/>
  <c r="E49" i="19"/>
  <c r="E50" i="19"/>
  <c r="E51" i="19"/>
  <c r="E53" i="19"/>
  <c r="E54" i="19"/>
  <c r="E55" i="19"/>
  <c r="E56" i="19"/>
  <c r="E57" i="19"/>
  <c r="E58" i="19"/>
  <c r="E59" i="19"/>
  <c r="E60" i="19"/>
  <c r="E17" i="19"/>
  <c r="E18" i="19"/>
  <c r="E19" i="19"/>
  <c r="E21" i="19"/>
  <c r="E22" i="19"/>
  <c r="E23" i="19"/>
  <c r="FN7" i="16" l="1"/>
  <c r="J18" i="12" l="1"/>
  <c r="J19" i="12"/>
  <c r="J20" i="12"/>
  <c r="J21" i="12"/>
  <c r="J22" i="12"/>
  <c r="J23" i="12"/>
  <c r="D15" i="12"/>
  <c r="D12" i="12"/>
  <c r="D13" i="12"/>
  <c r="D14" i="12"/>
  <c r="D16" i="12"/>
  <c r="D17" i="12"/>
  <c r="D19" i="12"/>
  <c r="D20" i="12"/>
  <c r="D21" i="12"/>
  <c r="D22" i="12"/>
  <c r="D23" i="12"/>
  <c r="FF7" i="16" l="1"/>
  <c r="FR7" i="16"/>
  <c r="FD7" i="16"/>
  <c r="FJ7" i="16"/>
  <c r="EL7" i="16"/>
  <c r="ED7" i="16"/>
  <c r="DW7" i="16"/>
  <c r="DP7" i="16"/>
  <c r="DH7" i="16"/>
  <c r="DA7" i="16"/>
  <c r="CT7" i="16"/>
  <c r="CK7" i="16"/>
  <c r="BP7" i="16"/>
  <c r="BI7" i="16"/>
  <c r="BB7" i="16"/>
  <c r="AW7" i="16"/>
  <c r="AR7" i="16"/>
  <c r="AM7" i="16"/>
  <c r="X7" i="16"/>
  <c r="I7" i="16"/>
  <c r="FB7" i="16"/>
  <c r="M157" i="12"/>
  <c r="M156" i="12"/>
  <c r="M155" i="12"/>
  <c r="M154" i="12"/>
  <c r="M153" i="12"/>
  <c r="M152" i="12"/>
  <c r="M151" i="12"/>
  <c r="M150" i="12"/>
  <c r="M149" i="12"/>
  <c r="M148" i="12"/>
  <c r="M147" i="12"/>
  <c r="M146" i="12"/>
  <c r="M145" i="12"/>
  <c r="M142" i="12"/>
  <c r="M141" i="12"/>
  <c r="M140" i="12"/>
  <c r="M139" i="12"/>
  <c r="M138" i="12"/>
  <c r="M137" i="12"/>
  <c r="M133" i="12"/>
  <c r="M132" i="12"/>
  <c r="M131" i="12"/>
  <c r="M130" i="12"/>
  <c r="M127" i="12"/>
  <c r="M126" i="12"/>
  <c r="M125" i="12"/>
  <c r="M124" i="12"/>
  <c r="M123" i="12"/>
  <c r="M120" i="12"/>
  <c r="M119" i="12"/>
  <c r="M118" i="12"/>
  <c r="M117" i="12"/>
  <c r="M116" i="12"/>
  <c r="M111" i="12"/>
  <c r="M110" i="12"/>
  <c r="M109" i="12"/>
  <c r="M108" i="12"/>
  <c r="M105" i="12"/>
  <c r="M104" i="12"/>
  <c r="M103" i="12"/>
  <c r="M102" i="12"/>
  <c r="M101" i="12"/>
  <c r="M98" i="12"/>
  <c r="M97" i="12"/>
  <c r="M96" i="12"/>
  <c r="M95" i="12"/>
  <c r="M94" i="12"/>
  <c r="M93" i="12"/>
  <c r="M92" i="12"/>
  <c r="M82" i="12"/>
  <c r="M83" i="12"/>
  <c r="M84" i="12"/>
  <c r="M85" i="12"/>
  <c r="M86" i="12"/>
  <c r="M88" i="12"/>
  <c r="M89" i="12"/>
  <c r="M81" i="12"/>
  <c r="M68" i="12"/>
  <c r="M67" i="12"/>
  <c r="M65" i="12"/>
  <c r="M64" i="12"/>
  <c r="M61" i="12"/>
  <c r="M60" i="12"/>
  <c r="M59" i="12"/>
  <c r="M58" i="12"/>
  <c r="M57" i="12"/>
  <c r="M53" i="12"/>
  <c r="M54" i="12"/>
  <c r="M52" i="12"/>
  <c r="M48" i="12"/>
  <c r="M49" i="12"/>
  <c r="M47" i="12"/>
  <c r="M44" i="12"/>
  <c r="M43" i="12"/>
  <c r="M42" i="12"/>
  <c r="J8" i="12"/>
  <c r="J9" i="12"/>
  <c r="J11" i="12"/>
  <c r="J12" i="12"/>
  <c r="J13" i="12"/>
  <c r="J14" i="12"/>
  <c r="J15" i="12"/>
  <c r="J16" i="12"/>
  <c r="J17" i="12"/>
  <c r="J24" i="12"/>
  <c r="J26" i="12"/>
  <c r="J27" i="12"/>
  <c r="J28" i="12"/>
  <c r="J29" i="12"/>
  <c r="J30" i="12"/>
  <c r="J31" i="12"/>
  <c r="J32" i="12"/>
  <c r="J33" i="12"/>
  <c r="J34" i="12"/>
  <c r="J35" i="12"/>
  <c r="J36" i="12"/>
  <c r="J37" i="12"/>
  <c r="J38" i="12"/>
  <c r="J39" i="12"/>
  <c r="J42" i="12"/>
  <c r="J43" i="12"/>
  <c r="J44" i="12"/>
  <c r="J47" i="12"/>
  <c r="J48" i="12"/>
  <c r="J49" i="12"/>
  <c r="J52" i="12"/>
  <c r="J53" i="12"/>
  <c r="J54" i="12"/>
  <c r="J57" i="12"/>
  <c r="J58" i="12"/>
  <c r="J59" i="12"/>
  <c r="J60" i="12"/>
  <c r="J61" i="12"/>
  <c r="J64" i="12"/>
  <c r="J65" i="12"/>
  <c r="J66" i="12"/>
  <c r="J67" i="12"/>
  <c r="J68" i="12"/>
  <c r="J70" i="12"/>
  <c r="J72" i="12"/>
  <c r="J73" i="12"/>
  <c r="J74" i="12"/>
  <c r="J75" i="12"/>
  <c r="J76" i="12"/>
  <c r="J77" i="12"/>
  <c r="J78" i="12"/>
  <c r="J81" i="12"/>
  <c r="J82" i="12"/>
  <c r="J83" i="12"/>
  <c r="J84" i="12"/>
  <c r="J85" i="12"/>
  <c r="J86" i="12"/>
  <c r="J87" i="12"/>
  <c r="J88" i="12"/>
  <c r="J89" i="12"/>
  <c r="J92" i="12"/>
  <c r="J93" i="12"/>
  <c r="J94" i="12"/>
  <c r="J95" i="12"/>
  <c r="J96" i="12"/>
  <c r="J97" i="12"/>
  <c r="J98" i="12"/>
  <c r="J101" i="12"/>
  <c r="J102" i="12"/>
  <c r="J103" i="12"/>
  <c r="J104" i="12"/>
  <c r="J105" i="12"/>
  <c r="J108" i="12"/>
  <c r="J109" i="12"/>
  <c r="J110" i="12"/>
  <c r="J111" i="12"/>
  <c r="J112" i="12"/>
  <c r="J115" i="12"/>
  <c r="J116" i="12"/>
  <c r="J117" i="12"/>
  <c r="J118" i="12"/>
  <c r="J119" i="12"/>
  <c r="J120" i="12"/>
  <c r="J123" i="12"/>
  <c r="J124" i="12"/>
  <c r="J125" i="12"/>
  <c r="J126" i="12"/>
  <c r="J127" i="12"/>
  <c r="J130" i="12"/>
  <c r="J131" i="12"/>
  <c r="J132" i="12"/>
  <c r="J133" i="12"/>
  <c r="J134" i="12"/>
  <c r="J137" i="12"/>
  <c r="J138" i="12"/>
  <c r="J139" i="12"/>
  <c r="J140" i="12"/>
  <c r="J141" i="12"/>
  <c r="J142" i="12"/>
  <c r="J145" i="12"/>
  <c r="J146" i="12"/>
  <c r="J147" i="12"/>
  <c r="J148" i="12"/>
  <c r="J149" i="12"/>
  <c r="J150" i="12"/>
  <c r="J151" i="12"/>
  <c r="J152" i="12"/>
  <c r="J153" i="12"/>
  <c r="J154" i="12"/>
  <c r="J155" i="12"/>
  <c r="J156" i="12"/>
  <c r="J157" i="12"/>
  <c r="J158" i="12"/>
  <c r="J159" i="12"/>
  <c r="J161" i="12"/>
  <c r="FE10" i="16" s="1"/>
  <c r="J163" i="12"/>
  <c r="J164" i="12"/>
  <c r="J165" i="12"/>
  <c r="J167" i="12"/>
  <c r="J168" i="12"/>
  <c r="J169" i="12"/>
  <c r="J171" i="12"/>
  <c r="J172" i="12"/>
  <c r="J173" i="12"/>
  <c r="J5" i="12"/>
  <c r="M174" i="12" l="1"/>
  <c r="B177" i="12" s="1"/>
  <c r="H10" i="16"/>
  <c r="G10" i="16"/>
  <c r="C10" i="16"/>
  <c r="I10" i="16" l="1"/>
  <c r="B176" i="12"/>
  <c r="B175" i="12"/>
  <c r="B1" i="19"/>
  <c r="W8" i="16"/>
  <c r="V8" i="16"/>
  <c r="U8" i="16"/>
  <c r="T8" i="16"/>
  <c r="S8" i="16"/>
  <c r="Q8" i="16"/>
  <c r="P8" i="16"/>
  <c r="O8" i="16"/>
  <c r="N8" i="16"/>
  <c r="M8" i="16"/>
  <c r="L8" i="16"/>
  <c r="K8" i="16"/>
  <c r="B8" i="3" l="1"/>
  <c r="B7" i="3"/>
  <c r="B6" i="3"/>
  <c r="B144" i="12"/>
  <c r="B135" i="12"/>
  <c r="B128" i="12"/>
  <c r="B121" i="12"/>
  <c r="B113" i="12"/>
  <c r="B106" i="12"/>
  <c r="B99" i="12"/>
  <c r="B90" i="12"/>
  <c r="B79" i="12"/>
  <c r="B62" i="12"/>
  <c r="J62" i="12" s="1"/>
  <c r="B55" i="12"/>
  <c r="J55" i="12" s="1"/>
  <c r="B50" i="12"/>
  <c r="J50" i="12" s="1"/>
  <c r="B45" i="12"/>
  <c r="J45" i="12" s="1"/>
  <c r="B40" i="12"/>
  <c r="J40" i="12" s="1"/>
  <c r="B25" i="12"/>
  <c r="B10" i="12"/>
  <c r="F17" i="19"/>
  <c r="BM10" i="16" l="1"/>
  <c r="FL10" i="16"/>
  <c r="EX10" i="16"/>
  <c r="BV10" i="16"/>
  <c r="Q10" i="16"/>
  <c r="CQ10" i="16"/>
  <c r="BN10" i="16"/>
  <c r="AZ10" i="16"/>
  <c r="DT10" i="16"/>
  <c r="CN10" i="16"/>
  <c r="FC10" i="16"/>
  <c r="FQ10" i="16"/>
  <c r="FO10" i="16"/>
  <c r="CO10" i="16"/>
  <c r="CJ10" i="16"/>
  <c r="CS10" i="16"/>
  <c r="DU10" i="16"/>
  <c r="FP10" i="16"/>
  <c r="DV10" i="16"/>
  <c r="EB10" i="16"/>
  <c r="BW10" i="16"/>
  <c r="AJ10" i="16"/>
  <c r="CR10" i="16"/>
  <c r="DK10" i="16"/>
  <c r="EA10" i="16"/>
  <c r="EY10" i="16"/>
  <c r="M10" i="16"/>
  <c r="EU10" i="16"/>
  <c r="AD10" i="16"/>
  <c r="DJ10" i="16"/>
  <c r="CP10" i="16"/>
  <c r="AB10" i="16"/>
  <c r="BA10" i="16"/>
  <c r="CH10" i="16"/>
  <c r="DG10" i="16"/>
  <c r="CF10" i="16"/>
  <c r="CX10" i="16"/>
  <c r="EK10" i="16"/>
  <c r="DD10" i="16"/>
  <c r="AG10" i="16"/>
  <c r="AL10" i="16"/>
  <c r="BY10" i="16"/>
  <c r="DE10" i="16"/>
  <c r="DZ10" i="16"/>
  <c r="DL10" i="16"/>
  <c r="AV10" i="16"/>
  <c r="CW10" i="16"/>
  <c r="CD10" i="16"/>
  <c r="EZ10" i="16"/>
  <c r="R10" i="16"/>
  <c r="V10" i="16"/>
  <c r="BK10" i="16"/>
  <c r="CG10" i="16"/>
  <c r="EI10" i="16"/>
  <c r="EC10" i="16"/>
  <c r="CB10" i="16"/>
  <c r="EH10" i="16"/>
  <c r="K10" i="16"/>
  <c r="BE10" i="16"/>
  <c r="BQ10" i="16"/>
  <c r="AF10" i="16"/>
  <c r="CM10" i="16"/>
  <c r="BG10" i="16"/>
  <c r="BU10" i="16"/>
  <c r="N10" i="16"/>
  <c r="AY10" i="16"/>
  <c r="DN10" i="16"/>
  <c r="DR10" i="16"/>
  <c r="CE10" i="16"/>
  <c r="EO10" i="16"/>
  <c r="AH10" i="16"/>
  <c r="O10" i="16"/>
  <c r="AA10" i="16"/>
  <c r="EP10" i="16"/>
  <c r="CI10" i="16"/>
  <c r="ET10" i="16"/>
  <c r="EG10" i="16"/>
  <c r="FA10" i="16"/>
  <c r="AC10" i="16"/>
  <c r="FK10" i="16"/>
  <c r="BX10" i="16"/>
  <c r="BS10" i="16"/>
  <c r="EQ10" i="16"/>
  <c r="AO10" i="16"/>
  <c r="FG10" i="16"/>
  <c r="AP10" i="16"/>
  <c r="BO10" i="16"/>
  <c r="BL10" i="16"/>
  <c r="S10" i="16"/>
  <c r="AT10" i="16"/>
  <c r="CV10" i="16"/>
  <c r="EV10" i="16"/>
  <c r="CZ10" i="16"/>
  <c r="BD10" i="16"/>
  <c r="AQ10" i="16"/>
  <c r="AI10" i="16"/>
  <c r="Z10" i="16"/>
  <c r="EF10" i="16"/>
  <c r="ES10" i="16"/>
  <c r="AE10" i="16"/>
  <c r="FI10" i="16"/>
  <c r="BH10" i="16"/>
  <c r="BF10" i="16"/>
  <c r="FH10" i="16"/>
  <c r="DC10" i="16"/>
  <c r="DF10" i="16"/>
  <c r="DM10" i="16"/>
  <c r="FM10" i="16"/>
  <c r="EJ10" i="16"/>
  <c r="CC10" i="16"/>
  <c r="DO10" i="16"/>
  <c r="T10" i="16"/>
  <c r="DY10" i="16"/>
  <c r="DS10" i="16"/>
  <c r="U10" i="16"/>
  <c r="EW10" i="16"/>
  <c r="P10" i="16"/>
  <c r="AK10" i="16"/>
  <c r="ER10" i="16"/>
  <c r="W10" i="16"/>
  <c r="CY10" i="16"/>
  <c r="BT10" i="16"/>
  <c r="AU10" i="16"/>
  <c r="L10" i="16"/>
  <c r="I11" i="16"/>
  <c r="G17" i="19" s="1"/>
  <c r="K8" i="3"/>
  <c r="L8" i="3"/>
  <c r="M8" i="3" s="1"/>
  <c r="L19" i="3"/>
  <c r="M19" i="3" s="1"/>
  <c r="K19" i="3"/>
  <c r="BZ10" i="16" l="1"/>
  <c r="F52" i="19" s="1"/>
  <c r="BZ7" i="16"/>
  <c r="E52" i="19" s="1"/>
  <c r="ED10" i="16"/>
  <c r="F59" i="19" s="1"/>
  <c r="BB10" i="16"/>
  <c r="F49" i="19" s="1"/>
  <c r="CT10" i="16"/>
  <c r="F54" i="19" s="1"/>
  <c r="FN10" i="16"/>
  <c r="FB10" i="16"/>
  <c r="FR10" i="16"/>
  <c r="EL10" i="16"/>
  <c r="F60" i="19" s="1"/>
  <c r="BI10" i="16"/>
  <c r="F50" i="19" s="1"/>
  <c r="X10" i="16"/>
  <c r="F18" i="19" s="1"/>
  <c r="DH10" i="16"/>
  <c r="F56" i="19" s="1"/>
  <c r="DW10" i="16"/>
  <c r="CK10" i="16"/>
  <c r="F53" i="19" s="1"/>
  <c r="DA10" i="16"/>
  <c r="F55" i="19" s="1"/>
  <c r="AW10" i="16"/>
  <c r="F48" i="19" s="1"/>
  <c r="DP10" i="16"/>
  <c r="F57" i="19" s="1"/>
  <c r="BP10" i="16"/>
  <c r="F51" i="19" s="1"/>
  <c r="AM10" i="16"/>
  <c r="F19" i="19" s="1"/>
  <c r="AR10" i="16"/>
  <c r="F47" i="19" s="1"/>
  <c r="F22" i="19"/>
  <c r="L6" i="3"/>
  <c r="M6" i="3" s="1"/>
  <c r="L7" i="3"/>
  <c r="M7" i="3" s="1"/>
  <c r="BZ11" i="16" l="1"/>
  <c r="EM7" i="16"/>
  <c r="AR11" i="16"/>
  <c r="G47" i="19" s="1"/>
  <c r="FB11" i="16"/>
  <c r="G21" i="19" s="1"/>
  <c r="F21" i="19"/>
  <c r="DW11" i="16"/>
  <c r="G58" i="19" s="1"/>
  <c r="F58" i="19"/>
  <c r="FR11" i="16"/>
  <c r="G23" i="19" s="1"/>
  <c r="F23" i="19"/>
  <c r="EM10" i="16"/>
  <c r="AM11" i="16"/>
  <c r="G19" i="19" s="1"/>
  <c r="DH11" i="16"/>
  <c r="G56" i="19" s="1"/>
  <c r="BP11" i="16"/>
  <c r="G51" i="19" s="1"/>
  <c r="CK11" i="16"/>
  <c r="G53" i="19" s="1"/>
  <c r="FN11" i="16"/>
  <c r="G22" i="19" s="1"/>
  <c r="DA11" i="16"/>
  <c r="G55" i="19" s="1"/>
  <c r="BB11" i="16"/>
  <c r="G49" i="19" s="1"/>
  <c r="DP11" i="16"/>
  <c r="G57" i="19" s="1"/>
  <c r="G52" i="19"/>
  <c r="BI11" i="16"/>
  <c r="G50" i="19" s="1"/>
  <c r="CT11" i="16"/>
  <c r="G54" i="19" s="1"/>
  <c r="AW11" i="16"/>
  <c r="G48" i="19" s="1"/>
  <c r="ED11" i="16"/>
  <c r="G59" i="19" s="1"/>
  <c r="EL11" i="16"/>
  <c r="G60" i="19" s="1"/>
  <c r="X11" i="16"/>
  <c r="G18" i="19" s="1"/>
  <c r="L15" i="3"/>
  <c r="M15" i="3" s="1"/>
  <c r="K15" i="3"/>
  <c r="L14" i="3"/>
  <c r="M14" i="3" s="1"/>
  <c r="K14" i="3"/>
  <c r="L5" i="3"/>
  <c r="M5" i="3" s="1"/>
  <c r="E46" i="19" l="1"/>
  <c r="E20" i="19"/>
  <c r="E24" i="19" s="1"/>
  <c r="F46" i="19"/>
  <c r="F20" i="19"/>
  <c r="F24" i="19" s="1"/>
  <c r="EM11" i="16"/>
  <c r="K6" i="3"/>
  <c r="B5" i="3"/>
  <c r="K5" i="3" s="1"/>
  <c r="G24" i="19" l="1"/>
  <c r="G46" i="19"/>
  <c r="G20" i="19"/>
</calcChain>
</file>

<file path=xl/sharedStrings.xml><?xml version="1.0" encoding="utf-8"?>
<sst xmlns="http://schemas.openxmlformats.org/spreadsheetml/2006/main" count="880" uniqueCount="417">
  <si>
    <t>入力時の留意点</t>
    <rPh sb="0" eb="3">
      <t>ニュウリョクジ</t>
    </rPh>
    <rPh sb="4" eb="7">
      <t>リュウイテン</t>
    </rPh>
    <phoneticPr fontId="4"/>
  </si>
  <si>
    <r>
      <t>　　　</t>
    </r>
    <r>
      <rPr>
        <b/>
        <u/>
        <sz val="10.5"/>
        <rFont val="游ゴシック"/>
        <family val="3"/>
        <charset val="128"/>
        <scheme val="minor"/>
      </rPr>
      <t>「回答不要」とグレーアウトされた設問は飛ばして、次に進んでください。</t>
    </r>
    <rPh sb="4" eb="6">
      <t>カイトウ</t>
    </rPh>
    <rPh sb="6" eb="8">
      <t>フヨウ</t>
    </rPh>
    <rPh sb="19" eb="21">
      <t>セツモン</t>
    </rPh>
    <rPh sb="22" eb="23">
      <t>ト</t>
    </rPh>
    <rPh sb="27" eb="28">
      <t>ツギ</t>
    </rPh>
    <rPh sb="29" eb="30">
      <t>スス</t>
    </rPh>
    <phoneticPr fontId="4"/>
  </si>
  <si>
    <t>I</t>
    <phoneticPr fontId="4"/>
  </si>
  <si>
    <t>会社基本情報</t>
    <rPh sb="0" eb="2">
      <t>カイシャ</t>
    </rPh>
    <rPh sb="2" eb="4">
      <t>キホン</t>
    </rPh>
    <rPh sb="4" eb="6">
      <t>ジョウホウ</t>
    </rPh>
    <phoneticPr fontId="4"/>
  </si>
  <si>
    <t>回答欄</t>
    <rPh sb="0" eb="3">
      <t>カイトウラン</t>
    </rPh>
    <phoneticPr fontId="4"/>
  </si>
  <si>
    <t>Question No.</t>
    <phoneticPr fontId="4"/>
  </si>
  <si>
    <t>ラジオボタン回答</t>
    <rPh sb="6" eb="8">
      <t>カイトウ</t>
    </rPh>
    <phoneticPr fontId="4"/>
  </si>
  <si>
    <t>Adjusted</t>
    <phoneticPr fontId="4"/>
  </si>
  <si>
    <t xml:space="preserve">売上高(昨年度) </t>
    <rPh sb="0" eb="2">
      <t>ウリアゲ</t>
    </rPh>
    <rPh sb="2" eb="3">
      <t>ダカ</t>
    </rPh>
    <rPh sb="4" eb="7">
      <t>サクネンド</t>
    </rPh>
    <phoneticPr fontId="4"/>
  </si>
  <si>
    <t>貴社で集計されている従業員情報のうち、本シート記入日に最も近接する日の情報を基準にご回答ください。</t>
    <phoneticPr fontId="4"/>
  </si>
  <si>
    <t>従業員人数（総数）</t>
    <rPh sb="0" eb="3">
      <t>ジュウギョウイン</t>
    </rPh>
    <rPh sb="3" eb="5">
      <t>ニンズウ</t>
    </rPh>
    <rPh sb="6" eb="8">
      <t>ソウスウ</t>
    </rPh>
    <phoneticPr fontId="4"/>
  </si>
  <si>
    <t>上記従業員情報の基準日</t>
    <rPh sb="0" eb="2">
      <t>ジョウキ</t>
    </rPh>
    <rPh sb="2" eb="5">
      <t>ジュウギョウイン</t>
    </rPh>
    <rPh sb="5" eb="7">
      <t>ジョウホウ</t>
    </rPh>
    <rPh sb="8" eb="11">
      <t>キジュンビ</t>
    </rPh>
    <phoneticPr fontId="4"/>
  </si>
  <si>
    <t>yyyy/mm/dd</t>
    <phoneticPr fontId="4"/>
  </si>
  <si>
    <t>Yes</t>
    <phoneticPr fontId="4"/>
  </si>
  <si>
    <t>No</t>
    <phoneticPr fontId="4"/>
  </si>
  <si>
    <t>労働時間の適正管理</t>
    <phoneticPr fontId="4"/>
  </si>
  <si>
    <t>適切な賃金の支払</t>
    <phoneticPr fontId="4"/>
  </si>
  <si>
    <t>　　　オレンジ色のセルは、集計時に自由回答として認識するようにマクロを組んでいます。文章を記入するのはオレンジ色のセルのみにしてください。</t>
    <rPh sb="35" eb="36">
      <t>ク</t>
    </rPh>
    <phoneticPr fontId="4"/>
  </si>
  <si>
    <t>はじめに</t>
    <phoneticPr fontId="4"/>
  </si>
  <si>
    <r>
      <t xml:space="preserve">N/A
</t>
    </r>
    <r>
      <rPr>
        <b/>
        <sz val="6"/>
        <color theme="0"/>
        <rFont val="游ゴシック"/>
        <family val="3"/>
        <charset val="128"/>
      </rPr>
      <t>該当なし</t>
    </r>
    <rPh sb="4" eb="6">
      <t>ガイトウ</t>
    </rPh>
    <phoneticPr fontId="4"/>
  </si>
  <si>
    <t>貴社の一次サプライヤ（下請含む）に対し、「鹿島グループ　サプライチェーン行動ガイドライン」の実践を促す取り組みをしていますか。</t>
    <phoneticPr fontId="4"/>
  </si>
  <si>
    <t>方針の策定・周知</t>
    <rPh sb="0" eb="2">
      <t>ホウシン</t>
    </rPh>
    <rPh sb="3" eb="5">
      <t>サクテイ</t>
    </rPh>
    <rPh sb="6" eb="8">
      <t>シュウチ</t>
    </rPh>
    <phoneticPr fontId="4"/>
  </si>
  <si>
    <t xml:space="preserve">以下の課題について、方針を策定し、従業員に周知をしていますか。
</t>
    <rPh sb="0" eb="2">
      <t>イカ</t>
    </rPh>
    <rPh sb="3" eb="5">
      <t>カダイ</t>
    </rPh>
    <rPh sb="10" eb="12">
      <t>ホウシン</t>
    </rPh>
    <rPh sb="13" eb="15">
      <t>サクテイ</t>
    </rPh>
    <rPh sb="17" eb="20">
      <t>ジュウギョウイン</t>
    </rPh>
    <rPh sb="21" eb="23">
      <t>シュウチ</t>
    </rPh>
    <phoneticPr fontId="4"/>
  </si>
  <si>
    <t>災害等不測の事態への対応</t>
  </si>
  <si>
    <t>法令等の遵守と良識ある行動</t>
    <phoneticPr fontId="4"/>
  </si>
  <si>
    <t>公正かつ適正な取引と腐敗防止の徹底</t>
    <phoneticPr fontId="4"/>
  </si>
  <si>
    <t>反社会的勢力との関係遮断</t>
    <phoneticPr fontId="4"/>
  </si>
  <si>
    <t>差別や不当な取扱いの禁止</t>
    <phoneticPr fontId="4"/>
  </si>
  <si>
    <t>児童労働・強制労働の禁止</t>
    <phoneticPr fontId="4"/>
  </si>
  <si>
    <t>健康と安全に配慮した働きやすい労働環境の提供</t>
    <phoneticPr fontId="4"/>
  </si>
  <si>
    <t>従業員の団結権及び団体交渉権の尊重</t>
    <phoneticPr fontId="4"/>
  </si>
  <si>
    <t>環境への配慮</t>
    <phoneticPr fontId="4"/>
  </si>
  <si>
    <t>品質の確保</t>
    <phoneticPr fontId="4"/>
  </si>
  <si>
    <t>情報セキュリティの確保</t>
    <phoneticPr fontId="4"/>
  </si>
  <si>
    <t>策定済</t>
    <rPh sb="0" eb="2">
      <t>サクテイ</t>
    </rPh>
    <rPh sb="2" eb="3">
      <t>スミ</t>
    </rPh>
    <phoneticPr fontId="4"/>
  </si>
  <si>
    <t>周知済</t>
    <rPh sb="0" eb="2">
      <t>シュウチ</t>
    </rPh>
    <rPh sb="2" eb="3">
      <t>スミ</t>
    </rPh>
    <phoneticPr fontId="4"/>
  </si>
  <si>
    <t>取組み</t>
    <rPh sb="0" eb="2">
      <t>トリク</t>
    </rPh>
    <phoneticPr fontId="4"/>
  </si>
  <si>
    <t>法令等の遵守と良識ある行動</t>
    <rPh sb="0" eb="2">
      <t>ホウレイ</t>
    </rPh>
    <rPh sb="2" eb="3">
      <t>トウ</t>
    </rPh>
    <rPh sb="4" eb="6">
      <t>ジュンシュ</t>
    </rPh>
    <rPh sb="7" eb="9">
      <t>リョウシキ</t>
    </rPh>
    <rPh sb="11" eb="13">
      <t>コウドウ</t>
    </rPh>
    <phoneticPr fontId="4"/>
  </si>
  <si>
    <t>公正かつ適正な取引と腐敗防止の徹底</t>
    <rPh sb="0" eb="2">
      <t>コウセイ</t>
    </rPh>
    <rPh sb="4" eb="6">
      <t>テキセイ</t>
    </rPh>
    <rPh sb="7" eb="9">
      <t>トリヒキ</t>
    </rPh>
    <rPh sb="10" eb="12">
      <t>フハイ</t>
    </rPh>
    <rPh sb="12" eb="14">
      <t>ボウシ</t>
    </rPh>
    <rPh sb="15" eb="17">
      <t>テッテイ</t>
    </rPh>
    <phoneticPr fontId="4"/>
  </si>
  <si>
    <t>反社会的勢力との関係遮断</t>
    <rPh sb="0" eb="3">
      <t>ハンシャカイ</t>
    </rPh>
    <rPh sb="3" eb="4">
      <t>テキ</t>
    </rPh>
    <rPh sb="4" eb="6">
      <t>セイリョク</t>
    </rPh>
    <rPh sb="8" eb="10">
      <t>カンケイ</t>
    </rPh>
    <rPh sb="10" eb="12">
      <t>シャダン</t>
    </rPh>
    <phoneticPr fontId="4"/>
  </si>
  <si>
    <t>健康と安全に配慮した働きやすい労働環境の提供</t>
    <rPh sb="0" eb="2">
      <t>ケンコウ</t>
    </rPh>
    <rPh sb="3" eb="5">
      <t>アンゼン</t>
    </rPh>
    <rPh sb="6" eb="8">
      <t>ハイリョ</t>
    </rPh>
    <rPh sb="10" eb="11">
      <t>ハタラ</t>
    </rPh>
    <rPh sb="15" eb="17">
      <t>ロウドウ</t>
    </rPh>
    <rPh sb="17" eb="19">
      <t>カンキョウ</t>
    </rPh>
    <rPh sb="20" eb="22">
      <t>テイキョウ</t>
    </rPh>
    <phoneticPr fontId="4"/>
  </si>
  <si>
    <t>労働時間の適正管理</t>
    <rPh sb="0" eb="2">
      <t>ロウドウ</t>
    </rPh>
    <rPh sb="2" eb="4">
      <t>ジカン</t>
    </rPh>
    <rPh sb="5" eb="7">
      <t>テキセイ</t>
    </rPh>
    <rPh sb="7" eb="9">
      <t>カンリ</t>
    </rPh>
    <phoneticPr fontId="4"/>
  </si>
  <si>
    <t>適切な賃金の支払</t>
    <rPh sb="0" eb="2">
      <t>テキセツ</t>
    </rPh>
    <rPh sb="3" eb="5">
      <t>チンギン</t>
    </rPh>
    <rPh sb="6" eb="8">
      <t>シハライ</t>
    </rPh>
    <phoneticPr fontId="4"/>
  </si>
  <si>
    <t>従業員の団結権及び団体交渉権の尊重</t>
    <rPh sb="0" eb="3">
      <t>ジュウギョウイン</t>
    </rPh>
    <rPh sb="4" eb="7">
      <t>ダンケツケン</t>
    </rPh>
    <rPh sb="7" eb="8">
      <t>オヨ</t>
    </rPh>
    <rPh sb="9" eb="11">
      <t>ダンタイ</t>
    </rPh>
    <rPh sb="11" eb="14">
      <t>コウショウケン</t>
    </rPh>
    <rPh sb="15" eb="17">
      <t>ソンチョウ</t>
    </rPh>
    <phoneticPr fontId="4"/>
  </si>
  <si>
    <t>環境への配慮</t>
    <rPh sb="0" eb="2">
      <t>カンキョウ</t>
    </rPh>
    <rPh sb="4" eb="6">
      <t>ハイリョ</t>
    </rPh>
    <phoneticPr fontId="4"/>
  </si>
  <si>
    <t>品質の確保</t>
    <rPh sb="0" eb="2">
      <t>ヒンシツ</t>
    </rPh>
    <rPh sb="3" eb="5">
      <t>カクホ</t>
    </rPh>
    <phoneticPr fontId="4"/>
  </si>
  <si>
    <t>情報セキュリティの確保</t>
    <rPh sb="0" eb="2">
      <t>ジョウホウ</t>
    </rPh>
    <rPh sb="9" eb="11">
      <t>カクホシャカイテキセイリョクカンケイシャダン</t>
    </rPh>
    <phoneticPr fontId="4"/>
  </si>
  <si>
    <t>災害等不測の事態への対応</t>
    <rPh sb="0" eb="2">
      <t>サイガイ</t>
    </rPh>
    <rPh sb="2" eb="3">
      <t>トウ</t>
    </rPh>
    <rPh sb="3" eb="5">
      <t>フソク</t>
    </rPh>
    <rPh sb="6" eb="8">
      <t>ジタイ</t>
    </rPh>
    <rPh sb="10" eb="12">
      <t>タイオウ</t>
    </rPh>
    <phoneticPr fontId="4"/>
  </si>
  <si>
    <t>相談・報告</t>
    <rPh sb="0" eb="2">
      <t>ソウダン</t>
    </rPh>
    <rPh sb="3" eb="5">
      <t>ホウコク</t>
    </rPh>
    <phoneticPr fontId="4"/>
  </si>
  <si>
    <t>その他</t>
    <rPh sb="2" eb="3">
      <t>タ</t>
    </rPh>
    <phoneticPr fontId="4"/>
  </si>
  <si>
    <t>外国人技能実習生・技能労働者関連</t>
  </si>
  <si>
    <t>https://www.kajima.co.jp/sustainability/policy/supplychain_guideline/index-j.html</t>
    <phoneticPr fontId="4"/>
  </si>
  <si>
    <t>鹿島建設では、「鹿島グループ　サプライチェーン行動ガイドライン」にて、全世界の取引先の皆様と共有し、遵守・尊重・励行をお願いしたいことを取りまとめています。</t>
    <rPh sb="0" eb="2">
      <t>カジマ</t>
    </rPh>
    <rPh sb="2" eb="4">
      <t>ケンセツ</t>
    </rPh>
    <rPh sb="8" eb="10">
      <t>カジマ</t>
    </rPh>
    <rPh sb="23" eb="25">
      <t>コウドウ</t>
    </rPh>
    <phoneticPr fontId="4"/>
  </si>
  <si>
    <t>会社情報</t>
    <rPh sb="0" eb="2">
      <t>カイシャ</t>
    </rPh>
    <rPh sb="2" eb="4">
      <t>ジョウホウ</t>
    </rPh>
    <phoneticPr fontId="4"/>
  </si>
  <si>
    <t>会社名</t>
    <rPh sb="0" eb="2">
      <t>カイシャ</t>
    </rPh>
    <rPh sb="2" eb="3">
      <t>メイ</t>
    </rPh>
    <phoneticPr fontId="4"/>
  </si>
  <si>
    <t>取引先コード（半角、1で始まる7桁）</t>
    <rPh sb="0" eb="3">
      <t>トリヒキサキ</t>
    </rPh>
    <phoneticPr fontId="4"/>
  </si>
  <si>
    <t>会社規模（従業員数）</t>
    <rPh sb="0" eb="4">
      <t>カイシャキボ</t>
    </rPh>
    <rPh sb="5" eb="8">
      <t>ジュウギョウイン</t>
    </rPh>
    <rPh sb="8" eb="9">
      <t>スウ</t>
    </rPh>
    <phoneticPr fontId="4"/>
  </si>
  <si>
    <t>Ⅱ.　アンケート</t>
    <phoneticPr fontId="4"/>
  </si>
  <si>
    <t>研修</t>
    <rPh sb="0" eb="2">
      <t>ケンシュウ</t>
    </rPh>
    <phoneticPr fontId="4"/>
  </si>
  <si>
    <t>以下の課題について、役員や従業員への教育・啓発活動を行っていますか。
教育・啓発活動を行っている課題についてチェックしてください。</t>
    <rPh sb="0" eb="2">
      <t>イカ</t>
    </rPh>
    <rPh sb="3" eb="5">
      <t>カダイ</t>
    </rPh>
    <rPh sb="10" eb="12">
      <t>ヤクイン</t>
    </rPh>
    <rPh sb="13" eb="16">
      <t>ジュウギョウイン</t>
    </rPh>
    <rPh sb="18" eb="20">
      <t>キョウイク</t>
    </rPh>
    <rPh sb="21" eb="23">
      <t>ケイハツ</t>
    </rPh>
    <rPh sb="23" eb="25">
      <t>カツドウ</t>
    </rPh>
    <rPh sb="26" eb="27">
      <t>オコナ</t>
    </rPh>
    <rPh sb="35" eb="37">
      <t>キョウイク</t>
    </rPh>
    <rPh sb="38" eb="40">
      <t>ケイハツ</t>
    </rPh>
    <rPh sb="40" eb="42">
      <t>カツドウ</t>
    </rPh>
    <rPh sb="43" eb="44">
      <t>オコナ</t>
    </rPh>
    <rPh sb="48" eb="50">
      <t>カダイ</t>
    </rPh>
    <phoneticPr fontId="4"/>
  </si>
  <si>
    <t>記入ご担当者名</t>
    <rPh sb="0" eb="2">
      <t>キニュウ</t>
    </rPh>
    <rPh sb="3" eb="7">
      <t>タントウシャメイ</t>
    </rPh>
    <phoneticPr fontId="4"/>
  </si>
  <si>
    <t>記入ご担当者メールアドレス</t>
    <rPh sb="0" eb="2">
      <t>キニュウ</t>
    </rPh>
    <rPh sb="3" eb="6">
      <t>タントウシャ</t>
    </rPh>
    <phoneticPr fontId="4"/>
  </si>
  <si>
    <t>記入ご担当者情報</t>
    <rPh sb="0" eb="2">
      <t>キニュウ</t>
    </rPh>
    <rPh sb="3" eb="6">
      <t>タントウシャ</t>
    </rPh>
    <rPh sb="6" eb="8">
      <t>ジョウホウ</t>
    </rPh>
    <phoneticPr fontId="4"/>
  </si>
  <si>
    <t>業種</t>
    <rPh sb="0" eb="2">
      <t>ギョウシュ</t>
    </rPh>
    <phoneticPr fontId="4"/>
  </si>
  <si>
    <t>主職系</t>
    <phoneticPr fontId="4"/>
  </si>
  <si>
    <t>仕上系</t>
    <phoneticPr fontId="4"/>
  </si>
  <si>
    <t>設備系</t>
    <phoneticPr fontId="4"/>
  </si>
  <si>
    <t>資材納入</t>
    <phoneticPr fontId="4"/>
  </si>
  <si>
    <t>その他（自由記述）</t>
    <rPh sb="4" eb="8">
      <t>ジユウキジュツ</t>
    </rPh>
    <phoneticPr fontId="4"/>
  </si>
  <si>
    <t>従業員人数（総数）</t>
  </si>
  <si>
    <t>10人未満</t>
    <phoneticPr fontId="4"/>
  </si>
  <si>
    <t>10人以上20人未満</t>
    <phoneticPr fontId="4"/>
  </si>
  <si>
    <t>20人以上50人未満</t>
    <phoneticPr fontId="4"/>
  </si>
  <si>
    <t>50人以上100人未満</t>
    <phoneticPr fontId="4"/>
  </si>
  <si>
    <t>経営トップからのメッセージの発信</t>
    <rPh sb="0" eb="2">
      <t>ケイエイ</t>
    </rPh>
    <rPh sb="14" eb="16">
      <t>ハッシン</t>
    </rPh>
    <phoneticPr fontId="4"/>
  </si>
  <si>
    <t>以下のうち、実施している取り組みをすべて選択してください。</t>
    <phoneticPr fontId="4"/>
  </si>
  <si>
    <t>雇用前に、外国人技能実習生及び外国人技能労働者本人が理解可能な言語で、雇用通知書、合意書、契約書などの文書によって、雇用条件について通知している。
（「雇用条件」には仕事内容、勤務時間、賃金、退職の権利、手当給付等が含まれる。）</t>
    <phoneticPr fontId="4"/>
  </si>
  <si>
    <t>在留カード、パスポート、労働許可証等個人文書、預金通帳（カード）、印鑑などは外国人技能実習生及び外国人技能労働者本人が管理している。</t>
    <phoneticPr fontId="4"/>
  </si>
  <si>
    <t>外国人技能実習生及び外国人技能労働者が採用から就労するまでの間に、仲介機関（送出機関、監理団体を含む）に対して支払った手数料や保証金（デポジット含む）の有無について把握している。
（※）国際基準では手数料等の支払いは認められていませんが、支払いがある場合には、その額を把握して状況を確認する。</t>
    <phoneticPr fontId="4"/>
  </si>
  <si>
    <t>日々の就労状況の観察（取引先の外国人技能実習生を受け入れる場合は受入企業に対する確認も含む。）などを通じて、外国人技能実習生及び外国人技能労働者が強制労働や人身取引などの隠れ蓑として利用されていないか、経済的な搾取などが行われていないか、あるいはその他の人権侵害が行われていないか等に注意を払っている。</t>
    <phoneticPr fontId="4"/>
  </si>
  <si>
    <t>従業員の団結権及び団体交渉権を尊重し、労働組合や労働者団体※  から団体交渉の要望があった際、誠実に対応する体制・仕組みがある。
（※労働組合などがない場合は、労働者の代表と対話の要請があった場合に置き換えてご回答ください）</t>
    <phoneticPr fontId="4"/>
  </si>
  <si>
    <t>情報セキュリティに関する具体的なルールと手順、情報セキュリティ事故が起こった場合の初動対応手順及び緊急連絡体制を整備し、従業員に周知している。
（当社を元請とする現場において起こった場合又は当社との取引を通じて知り得た機密情報や個人情報が漏洩した場合、ないしこれらの疑いがある場合は、応急措置を取ったうえで、直ちに当社に報告し、指示に従ってください。） </t>
    <phoneticPr fontId="4"/>
  </si>
  <si>
    <t>災害対策組織を構築し、自社が見舞われる可能性のある危機事象（地震、津波、洪水など）を洗い出した上で、災害発生時の初動マニュアルを策定している。</t>
    <phoneticPr fontId="4"/>
  </si>
  <si>
    <t>地震、津波、洪水、感染症など各種災害の内容に応じたBCPを策定し、従業員に周知している。
（必要に応じて、当社作成『協力会社事業継続計画（BCP）策定マニュアル』、『簡単につくれるBCP』を活用してください。）</t>
    <phoneticPr fontId="4"/>
  </si>
  <si>
    <t xml:space="preserve">取引先との取引条件・契約条件に法令・倫理等の遵守、及び違反した場合の契約解除や損害賠償請求を規定している。
</t>
    <phoneticPr fontId="4"/>
  </si>
  <si>
    <t xml:space="preserve">反社会的勢力からのアプローチに対し、役員や従業員が採るべき具体的な行動指針を示した手引書などを作成している。
</t>
    <phoneticPr fontId="4"/>
  </si>
  <si>
    <t xml:space="preserve">採用における差別を防止するため、採用面接担当者向けに研修を実施している。    
</t>
    <phoneticPr fontId="4"/>
  </si>
  <si>
    <t xml:space="preserve">採用における応募用紙や面接の質問項目は、職務の適性と能力に関係するものに限定している。
</t>
    <phoneticPr fontId="4"/>
  </si>
  <si>
    <t xml:space="preserve">就業規則や安全衛生に関連する資料等は、外国人労働者本人が理解可能な言語で作成している。
</t>
    <phoneticPr fontId="4"/>
  </si>
  <si>
    <t xml:space="preserve">担当者を任命し、日々の安全衛生に関する取組みを推進している。  
</t>
    <phoneticPr fontId="4"/>
  </si>
  <si>
    <t xml:space="preserve">自社の従業員に対して、法令に定める基準に従い健康診断等を受診させている。
</t>
    <phoneticPr fontId="4"/>
  </si>
  <si>
    <t xml:space="preserve">従業員の疾病の予防と早期発見及びフォローに努め、職場におけるメンタルヘルス対策に取り組んでいる。
</t>
    <phoneticPr fontId="4"/>
  </si>
  <si>
    <t xml:space="preserve">負傷、疾病時の報告方法（緊急連絡先等）を策定し、従業員へ周知している。
</t>
    <phoneticPr fontId="4"/>
  </si>
  <si>
    <t xml:space="preserve">発生した労働災害や事故については原因を究明し、再発防止策を講じている。
</t>
    <phoneticPr fontId="4"/>
  </si>
  <si>
    <t xml:space="preserve">就業規則や雇用契約書に残業時間を除く労働時間が定められており、国内の法令の基準を満たすよう規定している。
</t>
    <phoneticPr fontId="4"/>
  </si>
  <si>
    <t xml:space="preserve">繁忙期等残業を長時間行う必要がある場合を含め、国内の法令の基準、または残業時間を含めた週間労働時間が60時間を超えないよう残業時間を制限している。
</t>
    <phoneticPr fontId="4"/>
  </si>
  <si>
    <t xml:space="preserve">少なくとも7日ごとに1日の休日を労働者に付与している。
</t>
    <phoneticPr fontId="4"/>
  </si>
  <si>
    <t xml:space="preserve">出退勤時間を正確に記録するよう、全従業員へ周知・徹底している。
</t>
    <phoneticPr fontId="4"/>
  </si>
  <si>
    <t xml:space="preserve">時間外労働の事前申告制を採用している。
</t>
    <phoneticPr fontId="4"/>
  </si>
  <si>
    <t xml:space="preserve">時間外労働削減に向けて、部署及び個人単位での数値目標を設定している。
</t>
    <phoneticPr fontId="4"/>
  </si>
  <si>
    <t xml:space="preserve">所定時間外手当や深夜勤務手当を法令で定められた割増率で適正に支払っている。
</t>
    <phoneticPr fontId="4"/>
  </si>
  <si>
    <t xml:space="preserve">労使が意見を交わし合う機会を定例化（例えば、職場懇談会を年2回開催する等）し、コミュニケーションの活性化に努めている。
</t>
    <phoneticPr fontId="4"/>
  </si>
  <si>
    <t xml:space="preserve">温室効果ガスや消費する資源量（エネルギー、水等）の現状を把握し、削減目標を策定している。
</t>
    <phoneticPr fontId="4"/>
  </si>
  <si>
    <t xml:space="preserve">事業所・現場外の自然環境や保護地域の保全に資する活動に参加している。
</t>
    <phoneticPr fontId="4"/>
  </si>
  <si>
    <t xml:space="preserve">仕様書、作業標準に定められたとおりに品質管理手法を履行している。
</t>
    <phoneticPr fontId="4"/>
  </si>
  <si>
    <t xml:space="preserve">品質事故を防止するための独自の取組み（自社チェックリストの整備、品質パトロール等）を実施している。
</t>
    <phoneticPr fontId="4"/>
  </si>
  <si>
    <t xml:space="preserve">品質事故等発生した場合には速やかに当社に報告し、適切な対処を行っている。
</t>
    <phoneticPr fontId="4"/>
  </si>
  <si>
    <t xml:space="preserve">品質向上につながる独自の技術開発・改善活動に取り組んでいる。
</t>
    <phoneticPr fontId="4"/>
  </si>
  <si>
    <t xml:space="preserve">情報セキュリティの確保について、指導する責任者や責任部署を定めている。
</t>
    <phoneticPr fontId="4"/>
  </si>
  <si>
    <t xml:space="preserve">施設の耐震化、災害に強い通信手段（例：衛星携帯電話、MCA無線機）の確保など、施設・設備の強化を行っている。
</t>
    <phoneticPr fontId="4"/>
  </si>
  <si>
    <t xml:space="preserve">企業向けの安全なクラウドサービス等を活用して、場所に依存せずに業務を遂行できる環境を整備している。
</t>
    <phoneticPr fontId="4"/>
  </si>
  <si>
    <t>従業員から宗教的・文化的配慮が必要な事項について申し出があった場合、宗教上の慣習（礼拝、断食、服装等）を有する従業員に対し、適切な配慮を行っている（特に外国人労働者を雇用している場合）。
（勤務時間の取扱いなど雇用条件に係わる事項については、就業規則や雇用契約にて予め取り決めなければならない。）</t>
    <phoneticPr fontId="4"/>
  </si>
  <si>
    <r>
      <t xml:space="preserve">差別や不当な取扱いの禁止
</t>
    </r>
    <r>
      <rPr>
        <i/>
        <sz val="8"/>
        <rFont val="游ゴシック"/>
        <family val="3"/>
        <charset val="128"/>
      </rPr>
      <t>人権や人格・個性・多様性を尊重し、差別、ハラスメント、不当な取扱いの禁止を明確に謳った方針や規定</t>
    </r>
    <rPh sb="13" eb="15">
      <t>ジンケン</t>
    </rPh>
    <rPh sb="16" eb="18">
      <t>ジンカク</t>
    </rPh>
    <rPh sb="19" eb="21">
      <t>コセイ</t>
    </rPh>
    <rPh sb="22" eb="25">
      <t>タヨウセイ</t>
    </rPh>
    <rPh sb="26" eb="28">
      <t>ソンチョウ</t>
    </rPh>
    <rPh sb="30" eb="32">
      <t>サベツ</t>
    </rPh>
    <rPh sb="40" eb="42">
      <t>フトウ</t>
    </rPh>
    <rPh sb="43" eb="45">
      <t>トリアツカ</t>
    </rPh>
    <rPh sb="47" eb="49">
      <t>キンシ</t>
    </rPh>
    <rPh sb="50" eb="52">
      <t>メイカク</t>
    </rPh>
    <rPh sb="53" eb="54">
      <t>ウタ</t>
    </rPh>
    <rPh sb="56" eb="58">
      <t>ホウシン</t>
    </rPh>
    <rPh sb="59" eb="61">
      <t>キテイ</t>
    </rPh>
    <phoneticPr fontId="4"/>
  </si>
  <si>
    <r>
      <rPr>
        <b/>
        <sz val="10"/>
        <rFont val="游ゴシック"/>
        <family val="3"/>
        <charset val="128"/>
      </rPr>
      <t>法令等の遵守と良識ある行動</t>
    </r>
    <r>
      <rPr>
        <b/>
        <i/>
        <sz val="8"/>
        <rFont val="游ゴシック"/>
        <family val="3"/>
        <charset val="128"/>
      </rPr>
      <t xml:space="preserve">
</t>
    </r>
    <r>
      <rPr>
        <i/>
        <sz val="8"/>
        <rFont val="游ゴシック"/>
        <family val="3"/>
        <charset val="128"/>
      </rPr>
      <t>法令や国際的ルール等の遵守、良識ある行動を明確に謳った方針や規定</t>
    </r>
    <rPh sb="14" eb="16">
      <t>ホウレイ</t>
    </rPh>
    <rPh sb="17" eb="20">
      <t>コクサイテキ</t>
    </rPh>
    <rPh sb="23" eb="24">
      <t>トウ</t>
    </rPh>
    <rPh sb="25" eb="27">
      <t>ジュンシュ</t>
    </rPh>
    <rPh sb="28" eb="30">
      <t>リョウシキ</t>
    </rPh>
    <rPh sb="32" eb="34">
      <t>コウドウ</t>
    </rPh>
    <rPh sb="35" eb="37">
      <t>メイカク</t>
    </rPh>
    <rPh sb="38" eb="39">
      <t>ウタ</t>
    </rPh>
    <rPh sb="41" eb="43">
      <t>ホウシン</t>
    </rPh>
    <rPh sb="44" eb="46">
      <t>キテイ</t>
    </rPh>
    <phoneticPr fontId="4"/>
  </si>
  <si>
    <r>
      <t xml:space="preserve">公正かつ適正な取引と腐敗防止の徹底
</t>
    </r>
    <r>
      <rPr>
        <i/>
        <sz val="8"/>
        <rFont val="游ゴシック"/>
        <family val="3"/>
        <charset val="128"/>
      </rPr>
      <t>不公正または不適切な取引や腐敗行為の防止を明確に謳った方針や規定</t>
    </r>
    <rPh sb="18" eb="21">
      <t>フコウセイ</t>
    </rPh>
    <rPh sb="24" eb="27">
      <t>フテキセツ</t>
    </rPh>
    <rPh sb="28" eb="30">
      <t>トリヒキ</t>
    </rPh>
    <rPh sb="31" eb="35">
      <t>フハイコウイ</t>
    </rPh>
    <rPh sb="36" eb="38">
      <t>ボウシ</t>
    </rPh>
    <rPh sb="39" eb="41">
      <t>メイカク</t>
    </rPh>
    <rPh sb="42" eb="43">
      <t>ウタ</t>
    </rPh>
    <rPh sb="45" eb="47">
      <t>ホウシン</t>
    </rPh>
    <rPh sb="48" eb="50">
      <t>キテイ</t>
    </rPh>
    <phoneticPr fontId="4"/>
  </si>
  <si>
    <r>
      <t xml:space="preserve">反社会的勢力との関係遮断
</t>
    </r>
    <r>
      <rPr>
        <i/>
        <sz val="8"/>
        <rFont val="游ゴシック"/>
        <family val="3"/>
        <charset val="128"/>
      </rPr>
      <t>不当要求に応じないことや反社会的勢力との関係遮断を明確に謳った方針や規定</t>
    </r>
    <rPh sb="13" eb="15">
      <t>フトウ</t>
    </rPh>
    <rPh sb="15" eb="17">
      <t>ヨウキュウ</t>
    </rPh>
    <rPh sb="18" eb="19">
      <t>オウ</t>
    </rPh>
    <rPh sb="25" eb="31">
      <t>ハンシャカイテキセイリョク</t>
    </rPh>
    <rPh sb="33" eb="35">
      <t>カンケイ</t>
    </rPh>
    <rPh sb="35" eb="37">
      <t>シャダン</t>
    </rPh>
    <rPh sb="38" eb="40">
      <t>メイカク</t>
    </rPh>
    <rPh sb="41" eb="42">
      <t>ウタ</t>
    </rPh>
    <rPh sb="44" eb="46">
      <t>ホウシン</t>
    </rPh>
    <rPh sb="47" eb="49">
      <t>キテイ</t>
    </rPh>
    <phoneticPr fontId="4"/>
  </si>
  <si>
    <r>
      <t xml:space="preserve">児童労働・強制労働の禁止
</t>
    </r>
    <r>
      <rPr>
        <i/>
        <sz val="8"/>
        <rFont val="游ゴシック"/>
        <family val="3"/>
        <charset val="128"/>
      </rPr>
      <t>児童労働・強制労働の禁止を明確に謳った方針や規定</t>
    </r>
    <rPh sb="13" eb="17">
      <t>ジドウロウドウ</t>
    </rPh>
    <rPh sb="18" eb="22">
      <t>キョウセイロウドウ</t>
    </rPh>
    <rPh sb="23" eb="25">
      <t>キンシ</t>
    </rPh>
    <rPh sb="26" eb="28">
      <t>メイカク</t>
    </rPh>
    <rPh sb="29" eb="30">
      <t>ウタ</t>
    </rPh>
    <rPh sb="32" eb="34">
      <t>ホウシン</t>
    </rPh>
    <rPh sb="35" eb="37">
      <t>キテイ</t>
    </rPh>
    <phoneticPr fontId="4"/>
  </si>
  <si>
    <r>
      <t xml:space="preserve">健康と安全に配慮した働きやすい労働環境の提供
</t>
    </r>
    <r>
      <rPr>
        <i/>
        <sz val="8"/>
        <rFont val="游ゴシック"/>
        <family val="3"/>
        <charset val="128"/>
      </rPr>
      <t>健康と安全に配慮した働きやすい労働環境の提供を明確に謳った方針や規定</t>
    </r>
    <rPh sb="23" eb="25">
      <t>ケンコウ</t>
    </rPh>
    <rPh sb="26" eb="28">
      <t>アンゼン</t>
    </rPh>
    <rPh sb="29" eb="31">
      <t>ハイリョ</t>
    </rPh>
    <rPh sb="33" eb="34">
      <t>ハタラ</t>
    </rPh>
    <rPh sb="38" eb="40">
      <t>ロウドウ</t>
    </rPh>
    <rPh sb="40" eb="42">
      <t>カンキョウ</t>
    </rPh>
    <rPh sb="43" eb="45">
      <t>テイキョウ</t>
    </rPh>
    <rPh sb="46" eb="48">
      <t>メイカク</t>
    </rPh>
    <rPh sb="49" eb="50">
      <t>ウタ</t>
    </rPh>
    <rPh sb="52" eb="54">
      <t>ホウシン</t>
    </rPh>
    <rPh sb="55" eb="57">
      <t>キテイ</t>
    </rPh>
    <phoneticPr fontId="4"/>
  </si>
  <si>
    <r>
      <t xml:space="preserve">従業員の団結権及び団体交渉権の尊重
</t>
    </r>
    <r>
      <rPr>
        <i/>
        <sz val="8"/>
        <rFont val="游ゴシック"/>
        <family val="3"/>
        <charset val="128"/>
      </rPr>
      <t>採用、昇進、解雇または異動等の決定における、労働組合の組織の尊重を明確に謳った方針</t>
    </r>
    <rPh sb="18" eb="21">
      <t>ジュウギョウイン</t>
    </rPh>
    <rPh sb="22" eb="25">
      <t>ダンケツケン</t>
    </rPh>
    <rPh sb="25" eb="26">
      <t>オヨ</t>
    </rPh>
    <rPh sb="29" eb="31">
      <t>イドウ</t>
    </rPh>
    <rPh sb="31" eb="32">
      <t>トウ</t>
    </rPh>
    <rPh sb="33" eb="35">
      <t>ソンチョウ</t>
    </rPh>
    <rPh sb="36" eb="37">
      <t>ウタ</t>
    </rPh>
    <rPh sb="39" eb="41">
      <t>ホウシン</t>
    </rPh>
    <rPh sb="48" eb="50">
      <t>ソンチョウ</t>
    </rPh>
    <rPh sb="57" eb="59">
      <t>ホウシン</t>
    </rPh>
    <phoneticPr fontId="4"/>
  </si>
  <si>
    <r>
      <t xml:space="preserve">環境への配慮
</t>
    </r>
    <r>
      <rPr>
        <i/>
        <sz val="8"/>
        <rFont val="游ゴシック"/>
        <family val="3"/>
        <charset val="128"/>
      </rPr>
      <t>環境負荷の低減・汚染防止を明確に謳った方針</t>
    </r>
    <rPh sb="7" eb="9">
      <t>カンキョウ</t>
    </rPh>
    <rPh sb="9" eb="11">
      <t>フカ</t>
    </rPh>
    <rPh sb="12" eb="14">
      <t>テイゲン</t>
    </rPh>
    <rPh sb="15" eb="17">
      <t>オセン</t>
    </rPh>
    <rPh sb="17" eb="19">
      <t>ボウシ</t>
    </rPh>
    <rPh sb="20" eb="22">
      <t>メイカク</t>
    </rPh>
    <rPh sb="23" eb="24">
      <t>ウタ</t>
    </rPh>
    <rPh sb="26" eb="28">
      <t>ホウシン</t>
    </rPh>
    <phoneticPr fontId="4"/>
  </si>
  <si>
    <r>
      <t xml:space="preserve">品質の確保
</t>
    </r>
    <r>
      <rPr>
        <i/>
        <sz val="8"/>
        <rFont val="游ゴシック"/>
        <family val="3"/>
        <charset val="128"/>
      </rPr>
      <t>品質の確保に関する方針や規定</t>
    </r>
    <rPh sb="6" eb="8">
      <t>ヒンシツ</t>
    </rPh>
    <rPh sb="9" eb="11">
      <t>カクホ</t>
    </rPh>
    <rPh sb="12" eb="13">
      <t>カン</t>
    </rPh>
    <rPh sb="15" eb="17">
      <t>ホウシン</t>
    </rPh>
    <rPh sb="18" eb="20">
      <t>キテイ</t>
    </rPh>
    <phoneticPr fontId="4"/>
  </si>
  <si>
    <r>
      <t xml:space="preserve">情報セキュリティの確保
</t>
    </r>
    <r>
      <rPr>
        <i/>
        <sz val="8"/>
        <rFont val="游ゴシック"/>
        <family val="3"/>
        <charset val="128"/>
      </rPr>
      <t>情報セキュリティの確保に関する方針や規定</t>
    </r>
    <rPh sb="12" eb="14">
      <t>ジョウホウ</t>
    </rPh>
    <rPh sb="21" eb="23">
      <t>カクホ</t>
    </rPh>
    <rPh sb="24" eb="25">
      <t>カン</t>
    </rPh>
    <rPh sb="27" eb="29">
      <t>ホウシン</t>
    </rPh>
    <rPh sb="30" eb="32">
      <t>キテイ</t>
    </rPh>
    <phoneticPr fontId="4"/>
  </si>
  <si>
    <r>
      <t xml:space="preserve">災害等不測の事態への対応
</t>
    </r>
    <r>
      <rPr>
        <i/>
        <sz val="8"/>
        <rFont val="游ゴシック"/>
        <family val="3"/>
        <charset val="128"/>
      </rPr>
      <t>災害等不測の事態への対応を定めた方針や規定</t>
    </r>
    <rPh sb="13" eb="16">
      <t>サイガイトウ</t>
    </rPh>
    <rPh sb="16" eb="18">
      <t>フソク</t>
    </rPh>
    <rPh sb="19" eb="21">
      <t>ジタイ</t>
    </rPh>
    <rPh sb="23" eb="25">
      <t>タイオウ</t>
    </rPh>
    <rPh sb="26" eb="27">
      <t>サダ</t>
    </rPh>
    <rPh sb="29" eb="31">
      <t>ホウシン</t>
    </rPh>
    <rPh sb="32" eb="34">
      <t>キテイ</t>
    </rPh>
    <phoneticPr fontId="4"/>
  </si>
  <si>
    <t xml:space="preserve">適用される国内外の法令とその最新版を把握するための体制・仕組みがある。
</t>
    <phoneticPr fontId="4"/>
  </si>
  <si>
    <t xml:space="preserve">雇用する労働者が、法令の最低就労年齢を下回らないようにするための社内規程や仕組みを整備している。
</t>
    <phoneticPr fontId="4"/>
  </si>
  <si>
    <t>情報の漏洩、紛失、盗難及びコンピュータウイルスの感染などの情報セキュリティ事故に対する防護体制  （例：セキュリティソフトウェアの導入、情報へのアクセス権限の管理など）を構築・維持している。</t>
    <phoneticPr fontId="4"/>
  </si>
  <si>
    <t>発達段階にあり就労技能・経験が不十分となりやすい若年従業員（特に18歳未満）や女性、一般的に身体機能が低下する傾向にある高年齢従業員がいる職場では、その特徴に対応した配慮等を行っている。</t>
    <phoneticPr fontId="4"/>
  </si>
  <si>
    <t>労働者への給料の支払いが遅延する、もしくは、会社が給与の一部を労働者の意に反して保管したり貯蓄したりすることなく、給与を期日通りに支払っている。</t>
    <phoneticPr fontId="4"/>
  </si>
  <si>
    <t xml:space="preserve">従業員に対し給与明細書を発行し、給与額を含む給付内容や法令で認められた控除の内訳を労働者に明確に伝えている。
</t>
    <phoneticPr fontId="4"/>
  </si>
  <si>
    <t>要望があれば、 労働組合の活動の場（例えば会議室等）を提供し、就業中の組合活動を認めている。（この場合、労働組合に参加する従業員は有給休暇扱い。）</t>
    <phoneticPr fontId="4"/>
  </si>
  <si>
    <t>労働者組合代表者（あるいは労働組合がない場合は、従業員代表）の選定プロセスは、民主的な方法で選出されるような手順を定め、その手順に則っていることを確認している。  </t>
    <phoneticPr fontId="4"/>
  </si>
  <si>
    <t>CO2削減に資する活動に取り組んでいる。（高効率機器の採用や工法合理化、運用の最適化、石油代替燃料やグリーン電力等の環境負荷の小さいエネルギーへの転換や、排エネルギーの回収・利用、CO2排出削減に資する商品・部品等を優先して調達する「グリーン購入」など）</t>
    <phoneticPr fontId="4"/>
  </si>
  <si>
    <t>施工や製品・サービス等の品質及び安全性に係る管理体制を構築している（例：マネジメントシステムの導入、トレーサビリティの確保など） 。</t>
    <phoneticPr fontId="4"/>
  </si>
  <si>
    <t>3.5.1</t>
    <phoneticPr fontId="4"/>
  </si>
  <si>
    <t>貴社には、外国人技能実習生または外国人技能労働者がいますか。</t>
    <phoneticPr fontId="4"/>
  </si>
  <si>
    <t>過去3年間に、地域コミュニティや周辺住民から事業活動に関する苦情※を受けたことがありますか？
※事業活動に関する苦情には騒音、悪臭、大気汚染、排水問題、安全衛生上の懸念などが挙げられます。工事現場全体や元請に対するものなど自社に起因しない苦情は除き、自社に関する直接的な苦情のみ対象としてください。</t>
    <phoneticPr fontId="24"/>
  </si>
  <si>
    <t>実施</t>
    <phoneticPr fontId="4"/>
  </si>
  <si>
    <t>反社会的勢力との関係遮断に向けた管理の仕組みを構築している（例：警察等の外部専門機関の連絡先と担当者を確認し、情報交換に努め、連携する仕組みがある ）。</t>
    <phoneticPr fontId="4"/>
  </si>
  <si>
    <t>取引先との契約書などの中に、「反社会的勢力排除条項」を定めている。</t>
    <phoneticPr fontId="4"/>
  </si>
  <si>
    <t>差別や不当な扱いを禁止する法令・規則・ガイドラインと社内の関連方針・規程を照らし合わせ、不整合・不十分な点を洗い出し、改善している。</t>
    <phoneticPr fontId="4"/>
  </si>
  <si>
    <t>採用時に検証可能な手段によって年齢確認をしている。
（検証可能な手段による年齢確認：求職者の口頭の申告に基づく年齢確認ではなく、公的機関等が発行している身分証や証明書等による確認）</t>
    <phoneticPr fontId="4"/>
  </si>
  <si>
    <t>当社等からの労務安全衛生管理、再下請負、就労に関する周知事項を、自社の従業員及び関係請負人へ確実に伝達し、必要に応じて指導・支援・実態の確認を実施している。</t>
    <phoneticPr fontId="4"/>
  </si>
  <si>
    <t>時間外労働の上限規制の適用開始に伴い、時間外労働の上限を原則月45時間・年間360時間とし、それを遵守するための仕組みがある。</t>
    <phoneticPr fontId="4"/>
  </si>
  <si>
    <t>従業員が業務において破損または紛失した会社備品等の損害賠償金や業務上必要な（企業が負担すべき）作業着・制服代及びクリーニング代、安全保護具代等は会社で負担している。</t>
    <phoneticPr fontId="4"/>
  </si>
  <si>
    <t>労働者の生活賃金を算定している、または、自社が支給する賃金が、労働者とその家族が健康で文化的に暮らせる水準であること（食費、住居費等）を確認している。 </t>
    <phoneticPr fontId="4"/>
  </si>
  <si>
    <r>
      <t xml:space="preserve">N/A
</t>
    </r>
    <r>
      <rPr>
        <b/>
        <sz val="6"/>
        <rFont val="游ゴシック"/>
        <family val="3"/>
        <charset val="128"/>
      </rPr>
      <t>該当なし</t>
    </r>
    <rPh sb="4" eb="6">
      <t>ガイトウ</t>
    </rPh>
    <phoneticPr fontId="4"/>
  </si>
  <si>
    <t>発信</t>
    <rPh sb="0" eb="2">
      <t>ハッシン</t>
    </rPh>
    <phoneticPr fontId="4"/>
  </si>
  <si>
    <t xml:space="preserve">「鹿島グループ　サプライチェーン行動ガイドライン」及び同解説書の内容を確認していますか。
</t>
    <phoneticPr fontId="4"/>
  </si>
  <si>
    <t>労働災害や事故を報告しやすい雰囲気の醸成に努めている。
（災害・事故発生自体を咎めるのではなく、速やかな真正報告、及び、被災者・被害者救済こそが重要である旨を強調する等。）</t>
    <phoneticPr fontId="4"/>
  </si>
  <si>
    <t>従業員に対する罰金、暴力による威嚇、賃金の差し押さえ（あるいはそれらの脅威）を行わず、それらの行為が認められた場合はただちに是正措置を講じている。</t>
    <phoneticPr fontId="4"/>
  </si>
  <si>
    <t>不公正又は不適切な取引や腐敗行為を未然に防ぐための何らかの仕組み（例：リスク評価、事前審査、会社経費支出時のチェック体制など）がある。 </t>
    <phoneticPr fontId="4"/>
  </si>
  <si>
    <t>従業員の人種、民族、国籍、ジェンダー、性的指向・性自認、年齢、宗教、出身地、障がいの有無、身体的特徴などに関わらず、仕事内容、成果、組織への貢献度、将来の役割への期待などを十分に考慮した、公正な人事・処遇制度を整備し、適切な運用に取り組んでいる。</t>
    <phoneticPr fontId="4"/>
  </si>
  <si>
    <r>
      <t xml:space="preserve">夜間業務や危険有害業務に該当する作業がある場合、18歳未満の労働者の夜間業務・危険有害業務の禁止を社内規定し、割り当てが禁止されている職務を明確化し配属先を制限している。
</t>
    </r>
    <r>
      <rPr>
        <b/>
        <i/>
        <sz val="10"/>
        <color theme="4"/>
        <rFont val="游ゴシック"/>
        <family val="3"/>
        <charset val="128"/>
      </rPr>
      <t>（夜間業務や危険有害業務に該当する作業がない場合は、「N/A 該当なし」を選択してください。） </t>
    </r>
    <phoneticPr fontId="4"/>
  </si>
  <si>
    <r>
      <t xml:space="preserve">外国人技能実習生及び外国人技能労働者に寮（寄宿舎）を提供する場合は、十分な広さ（二名の場合、6畳程度が目安）を確保し、冷暖房・照明・インターネット通信環境等を整備している。
</t>
    </r>
    <r>
      <rPr>
        <b/>
        <i/>
        <sz val="10"/>
        <color theme="4"/>
        <rFont val="游ゴシック"/>
        <family val="3"/>
        <charset val="128"/>
      </rPr>
      <t>（寮（寄宿舎）を提供していない場合は、「N/A 該当なし」を選択してください。）</t>
    </r>
    <phoneticPr fontId="4"/>
  </si>
  <si>
    <r>
      <t xml:space="preserve">外国人技能実習生及び外国人技能労働者に寮（寄宿舎）を提供する場合は、定期的な避難訓練の実施、及び、緊急時の連絡方法(緊急通報含む）の周知を行っている。
</t>
    </r>
    <r>
      <rPr>
        <b/>
        <i/>
        <sz val="10"/>
        <color theme="4"/>
        <rFont val="游ゴシック"/>
        <family val="3"/>
        <charset val="128"/>
      </rPr>
      <t>（寮（寄宿舎）を提供していない場合は、「N/A 該当なし」を選択してください。）</t>
    </r>
    <phoneticPr fontId="4"/>
  </si>
  <si>
    <r>
      <t xml:space="preserve">重大災害につながりかねない危険作業 （重量物、高所、火気、電気等）が発生する可能性がある場合には、事前にリスク評価と評価結果に応じた予防対策を実施している。
</t>
    </r>
    <r>
      <rPr>
        <b/>
        <i/>
        <sz val="10"/>
        <color theme="4"/>
        <rFont val="游ゴシック"/>
        <family val="3"/>
        <charset val="128"/>
      </rPr>
      <t>(危険作業がない場合は、「N/A 該当なし」を選択してください。)</t>
    </r>
    <phoneticPr fontId="4"/>
  </si>
  <si>
    <r>
      <t xml:space="preserve">採用、昇進、解雇又は異動等の決定における、労働組合の組織、組合員資格及び組合活動を理由とする差別を禁止している。
</t>
    </r>
    <r>
      <rPr>
        <b/>
        <i/>
        <sz val="10"/>
        <color theme="4"/>
        <rFont val="游ゴシック"/>
        <family val="3"/>
        <charset val="128"/>
      </rPr>
      <t>（労働組合がない場合は、「N/A 該当なし」を選択してください）</t>
    </r>
    <phoneticPr fontId="4"/>
  </si>
  <si>
    <r>
      <t xml:space="preserve">（工場を有する場合を対象）公害防止管理者や公害防止責任者等の責務と役割を明確化した上で選任し、適切に管理している。
</t>
    </r>
    <r>
      <rPr>
        <b/>
        <i/>
        <sz val="10"/>
        <color theme="4"/>
        <rFont val="游ゴシック"/>
        <family val="3"/>
        <charset val="128"/>
      </rPr>
      <t>（工場がない場合は、「N/A 該当なし」を選択してください）</t>
    </r>
    <phoneticPr fontId="4"/>
  </si>
  <si>
    <r>
      <t xml:space="preserve">工事を行う国や地域で適用される法令、条例に基づいて工事に使用する化学物質を適切に管理し、異常発生時も迅速に対応するための仕組みがあり、適正に管理している。（リスト化・SDSで有害性を確認する等）
</t>
    </r>
    <r>
      <rPr>
        <b/>
        <i/>
        <sz val="10"/>
        <color theme="4"/>
        <rFont val="游ゴシック"/>
        <family val="3"/>
        <charset val="128"/>
      </rPr>
      <t>（化学物質を使用していない場合は、「N/A 該当なし」を選択してください）</t>
    </r>
    <phoneticPr fontId="4"/>
  </si>
  <si>
    <r>
      <t xml:space="preserve">再下請負先に、事業活動で取り扱う業務情報を渡して業務を委託するときのルールを明確化している。
</t>
    </r>
    <r>
      <rPr>
        <b/>
        <i/>
        <sz val="10"/>
        <color theme="4"/>
        <rFont val="游ゴシック"/>
        <family val="3"/>
        <charset val="128"/>
      </rPr>
      <t>（再下請負先がない場合は、「N/A 該当なし」を選択してください）</t>
    </r>
    <r>
      <rPr>
        <b/>
        <sz val="10"/>
        <rFont val="游ゴシック"/>
        <family val="3"/>
        <charset val="128"/>
      </rPr>
      <t xml:space="preserve">
（委託時には、契約時に自らが負う義務と同程度以上の義務を課してください。また、再下請負先の業務情報に関する適切な取扱いと管理に関する方針や規程と、具体的な運用ルールに問題がないかどうかを確認してください。）</t>
    </r>
    <phoneticPr fontId="4"/>
  </si>
  <si>
    <t xml:space="preserve">廃棄物の発生の抑制や廃棄物の分別排出に取り組むための体制を構築し、資源の有効活用・廃棄物削減に努めている。
</t>
    <phoneticPr fontId="4"/>
  </si>
  <si>
    <t>すべての労働者が自分の意思で自由に雇用を終了可能であり、自社に対して合理的な通知を行うことを条件に、違約金の支払やその他の懲罰を課されることなく退職することができる。</t>
    <rPh sb="11" eb="13">
      <t>イシ</t>
    </rPh>
    <phoneticPr fontId="4"/>
  </si>
  <si>
    <t xml:space="preserve">実際に上述のルールどおりに遵守できているか、定期的に確認している 。
</t>
    <rPh sb="3" eb="5">
      <t>ジョウジュツ</t>
    </rPh>
    <phoneticPr fontId="4"/>
  </si>
  <si>
    <t>内部
向け</t>
    <rPh sb="0" eb="2">
      <t>ナイブ</t>
    </rPh>
    <rPh sb="3" eb="4">
      <t>ム</t>
    </rPh>
    <phoneticPr fontId="4"/>
  </si>
  <si>
    <t>外部
向け</t>
    <rPh sb="0" eb="2">
      <t>ガイブ</t>
    </rPh>
    <rPh sb="3" eb="4">
      <t>ム</t>
    </rPh>
    <phoneticPr fontId="4"/>
  </si>
  <si>
    <t>有事の際に役員及び従業員とその家族の安否確認が迅速かつ確実に取れる体制を整備し 、緊急物資の備蓄・確保や、帰宅困難者対応などの対策を講じている。</t>
    <phoneticPr fontId="4"/>
  </si>
  <si>
    <t xml:space="preserve">相談者のプライバシー保護の徹底、及び、加害者からの報復行為防止の徹底を図っている。
</t>
    <phoneticPr fontId="4"/>
  </si>
  <si>
    <t>「鹿島グループ　サプライチェーン行動ガイドライン」に含まれている課題についての相談・通報を受け付ける通報窓口はありますか。</t>
    <phoneticPr fontId="4"/>
  </si>
  <si>
    <t>以下のうち、内部向け及び外部向けの通報窓口それぞれについて、実施している取り組みをすべて選択してください。
（5.1にて「Yes」と回答した場合）</t>
    <rPh sb="66" eb="68">
      <t>カイトウ</t>
    </rPh>
    <rPh sb="70" eb="72">
      <t>バアイ</t>
    </rPh>
    <phoneticPr fontId="4"/>
  </si>
  <si>
    <t>以下のうち、実施している取り組みをすべて選択してください。（5.1にて「No」と回答した場合）</t>
    <rPh sb="40" eb="42">
      <t>カイトウ</t>
    </rPh>
    <rPh sb="44" eb="46">
      <t>バアイ</t>
    </rPh>
    <phoneticPr fontId="4"/>
  </si>
  <si>
    <t>自社労働者が相談・懸念を貴社に申し立てることができる意見箱などを設置している</t>
    <phoneticPr fontId="4"/>
  </si>
  <si>
    <t>自社労働者に懸念がある場合に相談できる担当者がいる</t>
    <phoneticPr fontId="4"/>
  </si>
  <si>
    <t>自社労働者が懸念を相談しやすい雰囲気の醸成に努めている
（定期的な上長・人事担当者などとの個人面談の実施、匿名の職場風土アンケート・満足度調査の実施、産業医との面談の促進など）</t>
    <phoneticPr fontId="4"/>
  </si>
  <si>
    <t>「鹿島グループ　サプライチェーン行動ガイドライン」セルフチェックアンケート</t>
    <rPh sb="1" eb="3">
      <t>シカジマ</t>
    </rPh>
    <rPh sb="16" eb="18">
      <t>コウドウ</t>
    </rPh>
    <phoneticPr fontId="4"/>
  </si>
  <si>
    <r>
      <rPr>
        <b/>
        <sz val="10.5"/>
        <rFont val="游ゴシック"/>
        <family val="3"/>
        <charset val="128"/>
        <scheme val="minor"/>
      </rPr>
      <t>　　　</t>
    </r>
    <r>
      <rPr>
        <b/>
        <u/>
        <sz val="10.5"/>
        <rFont val="游ゴシック"/>
        <family val="3"/>
        <charset val="128"/>
        <scheme val="minor"/>
      </rPr>
      <t>「Ⅰ.会社情報」シートでは、オレンジ色のところにだけ文章を記入してください。</t>
    </r>
    <rPh sb="6" eb="10">
      <t>カイシャジョウホウ</t>
    </rPh>
    <phoneticPr fontId="4"/>
  </si>
  <si>
    <r>
      <rPr>
        <b/>
        <sz val="10.5"/>
        <rFont val="游ゴシック"/>
        <family val="3"/>
        <charset val="128"/>
        <scheme val="minor"/>
      </rPr>
      <t>　　　</t>
    </r>
    <r>
      <rPr>
        <b/>
        <u/>
        <sz val="10.5"/>
        <rFont val="游ゴシック"/>
        <family val="3"/>
        <charset val="128"/>
        <scheme val="minor"/>
      </rPr>
      <t>「Ⅱ.アンケート」シートは、ラジオボタンあるいは、チェックボックスの選択にて、回答してください。</t>
    </r>
    <rPh sb="37" eb="39">
      <t>センタク</t>
    </rPh>
    <rPh sb="42" eb="44">
      <t>カイトウ</t>
    </rPh>
    <phoneticPr fontId="4"/>
  </si>
  <si>
    <t>　　　</t>
    <phoneticPr fontId="4"/>
  </si>
  <si>
    <r>
      <rPr>
        <b/>
        <sz val="10.5"/>
        <rFont val="游ゴシック"/>
        <family val="3"/>
        <charset val="128"/>
        <scheme val="minor"/>
      </rPr>
      <t>　　　</t>
    </r>
    <r>
      <rPr>
        <b/>
        <u/>
        <sz val="10.5"/>
        <rFont val="游ゴシック"/>
        <family val="3"/>
        <charset val="128"/>
        <scheme val="minor"/>
      </rPr>
      <t>貴社の実態で該当がない場合のみ「N/A 該当なし」を選択してください。</t>
    </r>
    <rPh sb="3" eb="5">
      <t>キシャ</t>
    </rPh>
    <rPh sb="6" eb="8">
      <t>ジッタイ</t>
    </rPh>
    <rPh sb="9" eb="11">
      <t>ガイトウ</t>
    </rPh>
    <rPh sb="14" eb="16">
      <t>バアイ</t>
    </rPh>
    <rPh sb="23" eb="25">
      <t>ガイトウ</t>
    </rPh>
    <rPh sb="29" eb="31">
      <t>センタク</t>
    </rPh>
    <phoneticPr fontId="4"/>
  </si>
  <si>
    <t>　　　「N/A 該当なし」の選択肢がある設問には、青字にて、「「N/A 該当なし」を選択することができる状態を示しています。青字の条件を満たした場合のみ「N/A 該当なし」を選択してください。</t>
    <rPh sb="8" eb="10">
      <t>ガイトウ</t>
    </rPh>
    <rPh sb="14" eb="17">
      <t>センタクシ</t>
    </rPh>
    <rPh sb="20" eb="22">
      <t>セツモン</t>
    </rPh>
    <rPh sb="25" eb="27">
      <t>アオジ</t>
    </rPh>
    <rPh sb="42" eb="44">
      <t>センタク</t>
    </rPh>
    <rPh sb="52" eb="54">
      <t>ジョウタイ</t>
    </rPh>
    <rPh sb="55" eb="56">
      <t>シメ</t>
    </rPh>
    <rPh sb="62" eb="64">
      <t>アオジ</t>
    </rPh>
    <rPh sb="65" eb="67">
      <t>ジョウケン</t>
    </rPh>
    <rPh sb="68" eb="69">
      <t>ミ</t>
    </rPh>
    <rPh sb="72" eb="74">
      <t>バアイ</t>
    </rPh>
    <rPh sb="81" eb="83">
      <t>ガイトウ</t>
    </rPh>
    <rPh sb="87" eb="89">
      <t>センタクミバアイ</t>
    </rPh>
    <phoneticPr fontId="4"/>
  </si>
  <si>
    <t>（円）</t>
    <rPh sb="1" eb="2">
      <t>エン</t>
    </rPh>
    <phoneticPr fontId="4"/>
  </si>
  <si>
    <t>自社の労働者のみ利用できる窓口がある場合は「内部向け」、取引先や顧客、地域社会などその他の外部関係者が利用できる窓口がある場合は「外部向け」にチェックしてください。※内部向けと外部向けの窓口が同じ窓口である必要はありません。</t>
    <rPh sb="0" eb="2">
      <t>ジシャ</t>
    </rPh>
    <rPh sb="3" eb="6">
      <t>ロウドウシャ</t>
    </rPh>
    <rPh sb="8" eb="10">
      <t>リヨウ</t>
    </rPh>
    <rPh sb="13" eb="15">
      <t>マドグチ</t>
    </rPh>
    <rPh sb="18" eb="20">
      <t>バアイ</t>
    </rPh>
    <rPh sb="22" eb="24">
      <t>ナイブ</t>
    </rPh>
    <rPh sb="24" eb="25">
      <t>ム</t>
    </rPh>
    <rPh sb="28" eb="30">
      <t>トリヒキ</t>
    </rPh>
    <rPh sb="30" eb="31">
      <t>サキ</t>
    </rPh>
    <rPh sb="32" eb="34">
      <t>コキャク</t>
    </rPh>
    <rPh sb="35" eb="37">
      <t>チイキ</t>
    </rPh>
    <rPh sb="37" eb="39">
      <t>シャカイ</t>
    </rPh>
    <rPh sb="43" eb="44">
      <t>タ</t>
    </rPh>
    <rPh sb="45" eb="47">
      <t>ガイブ</t>
    </rPh>
    <rPh sb="47" eb="50">
      <t>カンケイシャ</t>
    </rPh>
    <rPh sb="51" eb="53">
      <t>リヨウ</t>
    </rPh>
    <rPh sb="56" eb="58">
      <t>マドグチ</t>
    </rPh>
    <rPh sb="61" eb="63">
      <t>バアイ</t>
    </rPh>
    <rPh sb="65" eb="67">
      <t>ガイブ</t>
    </rPh>
    <rPh sb="67" eb="68">
      <t>ム</t>
    </rPh>
    <phoneticPr fontId="4"/>
  </si>
  <si>
    <t>上述の窓口について、対象者について回答してください。（5.1にて「Yes」と回答した場合）</t>
    <rPh sb="0" eb="2">
      <t>ジョウジュツ</t>
    </rPh>
    <rPh sb="3" eb="5">
      <t>マドグチ</t>
    </rPh>
    <rPh sb="10" eb="13">
      <t>タイショウシャ</t>
    </rPh>
    <rPh sb="17" eb="19">
      <t>カイトウ</t>
    </rPh>
    <phoneticPr fontId="4"/>
  </si>
  <si>
    <t xml:space="preserve">役員及び従業員とその家族の安否確認訓練や拠点間・従業員間の通信訓練等の実践的な訓練を定期的に実施している。
</t>
    <rPh sb="42" eb="45">
      <t>テイキテキ</t>
    </rPh>
    <phoneticPr fontId="4"/>
  </si>
  <si>
    <t>100人以上301人未満</t>
    <rPh sb="9" eb="10">
      <t>ニン</t>
    </rPh>
    <rPh sb="10" eb="12">
      <t>ミマン</t>
    </rPh>
    <phoneticPr fontId="4"/>
  </si>
  <si>
    <t>301人以上</t>
    <rPh sb="3" eb="4">
      <t>ニン</t>
    </rPh>
    <rPh sb="4" eb="6">
      <t>イジョウ</t>
    </rPh>
    <phoneticPr fontId="4"/>
  </si>
  <si>
    <t>以下の課題について、方針や規程の遵守に向けたメッセージを経営トップや経営幹部自ら定期的に社内に発信していますか。発信している課題について、すべて選択してください。
※「定期的に」とは、数年程度までであれば間隔は問いません。</t>
    <rPh sb="0" eb="2">
      <t>イカ</t>
    </rPh>
    <rPh sb="3" eb="5">
      <t>カダイ</t>
    </rPh>
    <rPh sb="10" eb="12">
      <t>ホウシン</t>
    </rPh>
    <rPh sb="13" eb="15">
      <t>キテイ</t>
    </rPh>
    <rPh sb="16" eb="18">
      <t>ジュンシュ</t>
    </rPh>
    <rPh sb="19" eb="20">
      <t>ム</t>
    </rPh>
    <rPh sb="28" eb="30">
      <t>ケイエイ</t>
    </rPh>
    <rPh sb="34" eb="36">
      <t>ケイエイ</t>
    </rPh>
    <rPh sb="36" eb="38">
      <t>カンブ</t>
    </rPh>
    <rPh sb="38" eb="39">
      <t>ミズカ</t>
    </rPh>
    <rPh sb="40" eb="42">
      <t>テイキ</t>
    </rPh>
    <rPh sb="42" eb="43">
      <t>テキ</t>
    </rPh>
    <rPh sb="44" eb="46">
      <t>シャナイ</t>
    </rPh>
    <rPh sb="47" eb="49">
      <t>ハッシン</t>
    </rPh>
    <rPh sb="56" eb="58">
      <t>ハッシン</t>
    </rPh>
    <rPh sb="62" eb="64">
      <t>カダイ</t>
    </rPh>
    <rPh sb="72" eb="74">
      <t>センタク</t>
    </rPh>
    <phoneticPr fontId="4"/>
  </si>
  <si>
    <t xml:space="preserve">関連する国際ルールや各種指針とその最新版を把握するための体制・仕組みがある。
</t>
    <rPh sb="4" eb="6">
      <t>コクサイ</t>
    </rPh>
    <rPh sb="10" eb="12">
      <t>カクシュ</t>
    </rPh>
    <rPh sb="12" eb="14">
      <t>シシン</t>
    </rPh>
    <phoneticPr fontId="4"/>
  </si>
  <si>
    <t xml:space="preserve">把握した最新の法令や国際ルール、各種指針を貴社の方針・取り組みに反映させる仕組みがある。 
</t>
    <phoneticPr fontId="4"/>
  </si>
  <si>
    <t>不公正又は不適切な取引や腐敗行為が行われやすい業務や当該業務で起こり得る具体的行為の内容を洗い出し、役員や従業員が従うべき具体的な行動指針や手引書を作成している。</t>
    <phoneticPr fontId="4"/>
  </si>
  <si>
    <t>寄せられた相談や苦情に対する調査を実施し、違反行為が確認された場合には、迅速かつ適切に被害の回復に努めている。</t>
    <phoneticPr fontId="4"/>
  </si>
  <si>
    <t>寄せられた相談や苦情に対する調査を実施し、違反行為が確認された場合には、程度に応じて加害者に対して懲戒処分等を検討し、再発防止策を講じている。</t>
    <phoneticPr fontId="4"/>
  </si>
  <si>
    <r>
      <t xml:space="preserve">国内・海外のいずれかから貴社が購入した製品、または貴社が調達している原材料について、違法な手段（強制労働、児童労働などを含む）で生産などされていないことを確認していますか。
</t>
    </r>
    <r>
      <rPr>
        <b/>
        <i/>
        <sz val="10"/>
        <color theme="4"/>
        <rFont val="游ゴシック"/>
        <family val="3"/>
        <charset val="128"/>
      </rPr>
      <t>（原材料を調達していない場合は、「N/A 該当なし」を選択してください。）</t>
    </r>
    <phoneticPr fontId="4"/>
  </si>
  <si>
    <t>御中</t>
    <rPh sb="0" eb="2">
      <t>オンチュウ</t>
    </rPh>
    <phoneticPr fontId="4"/>
  </si>
  <si>
    <t>満点</t>
    <rPh sb="0" eb="2">
      <t>マンテン</t>
    </rPh>
    <phoneticPr fontId="4"/>
  </si>
  <si>
    <t>貴社の得点</t>
    <rPh sb="0" eb="2">
      <t>キシャ</t>
    </rPh>
    <rPh sb="3" eb="5">
      <t>トクテン</t>
    </rPh>
    <phoneticPr fontId="4"/>
  </si>
  <si>
    <t>合計</t>
    <rPh sb="0" eb="2">
      <t>ゴウケイ</t>
    </rPh>
    <phoneticPr fontId="4"/>
  </si>
  <si>
    <t>0.合計</t>
    <rPh sb="2" eb="4">
      <t>ゴウケイ</t>
    </rPh>
    <phoneticPr fontId="4"/>
  </si>
  <si>
    <t>その他</t>
    <phoneticPr fontId="4"/>
  </si>
  <si>
    <t>配点→</t>
    <rPh sb="0" eb="2">
      <t>ハイテン</t>
    </rPh>
    <phoneticPr fontId="4"/>
  </si>
  <si>
    <t>ー</t>
    <phoneticPr fontId="4"/>
  </si>
  <si>
    <t>No.</t>
  </si>
  <si>
    <t>取引先コード</t>
    <rPh sb="0" eb="3">
      <t>トリヒキサキ</t>
    </rPh>
    <phoneticPr fontId="4"/>
  </si>
  <si>
    <t>会社名</t>
    <phoneticPr fontId="4"/>
  </si>
  <si>
    <t>売上高</t>
    <rPh sb="0" eb="2">
      <t>ウリアゲ</t>
    </rPh>
    <rPh sb="2" eb="3">
      <t>ダカ</t>
    </rPh>
    <phoneticPr fontId="4"/>
  </si>
  <si>
    <t>職種</t>
    <rPh sb="0" eb="2">
      <t>ショクシュ</t>
    </rPh>
    <phoneticPr fontId="4"/>
  </si>
  <si>
    <t>0. はじめに</t>
    <phoneticPr fontId="4"/>
  </si>
  <si>
    <t>1. 方針の策定・周知</t>
    <phoneticPr fontId="4"/>
  </si>
  <si>
    <t>2. 経営トップからのメッセージの発信</t>
    <phoneticPr fontId="4"/>
  </si>
  <si>
    <t>3. 取組み</t>
    <phoneticPr fontId="4"/>
  </si>
  <si>
    <t>4. 研修</t>
    <phoneticPr fontId="4"/>
  </si>
  <si>
    <t>5. 相談・報告</t>
    <phoneticPr fontId="4"/>
  </si>
  <si>
    <t>6. その他</t>
    <phoneticPr fontId="4"/>
  </si>
  <si>
    <t>外国人技能実習生・技能労働者関連</t>
    <phoneticPr fontId="4"/>
  </si>
  <si>
    <t>方針の策定・周知</t>
    <phoneticPr fontId="4"/>
  </si>
  <si>
    <t>経営トップからのメッセージの発信</t>
    <phoneticPr fontId="4"/>
  </si>
  <si>
    <t>取組み</t>
    <phoneticPr fontId="4"/>
  </si>
  <si>
    <t>研修</t>
    <phoneticPr fontId="4"/>
  </si>
  <si>
    <t>相談・報告</t>
    <phoneticPr fontId="4"/>
  </si>
  <si>
    <t>3.10</t>
    <phoneticPr fontId="4"/>
  </si>
  <si>
    <t>1.1-1</t>
    <phoneticPr fontId="4"/>
  </si>
  <si>
    <t>1.1-2</t>
  </si>
  <si>
    <t>1.1-3</t>
  </si>
  <si>
    <t>1.1-4</t>
  </si>
  <si>
    <t>1.1-5</t>
  </si>
  <si>
    <t>1.1-6</t>
  </si>
  <si>
    <t>1.1-7</t>
  </si>
  <si>
    <t>1.1-8</t>
  </si>
  <si>
    <t>1.1-9</t>
  </si>
  <si>
    <t>1.1-10</t>
  </si>
  <si>
    <t>1.1-11</t>
  </si>
  <si>
    <t>1.1-12</t>
  </si>
  <si>
    <t>2.1-1</t>
    <phoneticPr fontId="4"/>
  </si>
  <si>
    <t>2.1-2</t>
  </si>
  <si>
    <t>2.1-3</t>
  </si>
  <si>
    <t>2.1-4</t>
  </si>
  <si>
    <t>2.1-5</t>
  </si>
  <si>
    <t>2.1-6</t>
  </si>
  <si>
    <t>2.1-7</t>
  </si>
  <si>
    <t>2.1-8</t>
  </si>
  <si>
    <t>2.1-9</t>
  </si>
  <si>
    <t>2.1-10</t>
  </si>
  <si>
    <t>2.1-11</t>
  </si>
  <si>
    <t>2.1-12</t>
  </si>
  <si>
    <t>2.1-13</t>
  </si>
  <si>
    <t>3.1-1</t>
    <phoneticPr fontId="4"/>
  </si>
  <si>
    <t>3.1-2</t>
  </si>
  <si>
    <t>3.1-3</t>
  </si>
  <si>
    <t>3.2-1</t>
    <phoneticPr fontId="4"/>
  </si>
  <si>
    <t>3.2-2</t>
  </si>
  <si>
    <t>3.2-3</t>
  </si>
  <si>
    <t>3.3-1</t>
    <phoneticPr fontId="4"/>
  </si>
  <si>
    <t>3.3-2</t>
  </si>
  <si>
    <t>3.3-3</t>
  </si>
  <si>
    <t>1.合計</t>
    <rPh sb="2" eb="4">
      <t>ゴウケイ</t>
    </rPh>
    <phoneticPr fontId="4"/>
  </si>
  <si>
    <t>3.合計</t>
    <rPh sb="2" eb="4">
      <t>ゴウケイ</t>
    </rPh>
    <phoneticPr fontId="4"/>
  </si>
  <si>
    <t>4.合計</t>
    <rPh sb="2" eb="4">
      <t>ゴウケイ</t>
    </rPh>
    <phoneticPr fontId="4"/>
  </si>
  <si>
    <t>2.合計</t>
    <rPh sb="2" eb="4">
      <t>ゴウケイ</t>
    </rPh>
    <phoneticPr fontId="4"/>
  </si>
  <si>
    <t>5.合計</t>
    <rPh sb="2" eb="4">
      <t>ゴウケイ</t>
    </rPh>
    <phoneticPr fontId="4"/>
  </si>
  <si>
    <t>6.合計</t>
    <rPh sb="2" eb="4">
      <t>ゴウケイ</t>
    </rPh>
    <phoneticPr fontId="4"/>
  </si>
  <si>
    <t>3.1.合計</t>
    <rPh sb="4" eb="6">
      <t>ゴウケイ</t>
    </rPh>
    <phoneticPr fontId="4"/>
  </si>
  <si>
    <t>3.2.合計</t>
    <rPh sb="4" eb="6">
      <t>ゴウケイ</t>
    </rPh>
    <phoneticPr fontId="4"/>
  </si>
  <si>
    <t>3.3.合計</t>
    <rPh sb="4" eb="6">
      <t>ゴウケイ</t>
    </rPh>
    <phoneticPr fontId="4"/>
  </si>
  <si>
    <t>3.4.合計</t>
    <rPh sb="4" eb="6">
      <t>ゴウケイ</t>
    </rPh>
    <phoneticPr fontId="4"/>
  </si>
  <si>
    <t>3.5.合計</t>
    <rPh sb="4" eb="6">
      <t>ゴウケイ</t>
    </rPh>
    <phoneticPr fontId="4"/>
  </si>
  <si>
    <t>3.5.1.合計</t>
    <rPh sb="6" eb="8">
      <t>ゴウケイ</t>
    </rPh>
    <phoneticPr fontId="4"/>
  </si>
  <si>
    <t>3.6.合計</t>
    <rPh sb="4" eb="6">
      <t>ゴウケイ</t>
    </rPh>
    <phoneticPr fontId="4"/>
  </si>
  <si>
    <t>3.7.合計</t>
    <rPh sb="4" eb="6">
      <t>ゴウケイ</t>
    </rPh>
    <phoneticPr fontId="4"/>
  </si>
  <si>
    <t>3.8.合計</t>
    <rPh sb="4" eb="6">
      <t>ゴウケイ</t>
    </rPh>
    <phoneticPr fontId="4"/>
  </si>
  <si>
    <t>3.9.合計</t>
    <rPh sb="4" eb="6">
      <t>ゴウケイ</t>
    </rPh>
    <phoneticPr fontId="4"/>
  </si>
  <si>
    <t>3.10.合計</t>
    <rPh sb="5" eb="7">
      <t>ゴウケイ</t>
    </rPh>
    <phoneticPr fontId="4"/>
  </si>
  <si>
    <t>3.11.合計</t>
    <rPh sb="5" eb="7">
      <t>ゴウケイ</t>
    </rPh>
    <phoneticPr fontId="4"/>
  </si>
  <si>
    <t>3.12.合計</t>
    <rPh sb="5" eb="7">
      <t>ゴウケイ</t>
    </rPh>
    <phoneticPr fontId="4"/>
  </si>
  <si>
    <t>3.13.合計</t>
    <rPh sb="5" eb="7">
      <t>ゴウケイ</t>
    </rPh>
    <phoneticPr fontId="4"/>
  </si>
  <si>
    <t>3.4-1</t>
    <phoneticPr fontId="4"/>
  </si>
  <si>
    <t>3.4-2</t>
  </si>
  <si>
    <t>3.4-3</t>
  </si>
  <si>
    <t>3.4-4</t>
  </si>
  <si>
    <t>3.4-5</t>
  </si>
  <si>
    <t>3.5-1</t>
    <phoneticPr fontId="4"/>
  </si>
  <si>
    <t>3.5-2</t>
  </si>
  <si>
    <t>3.5-3</t>
  </si>
  <si>
    <t>3.5-4</t>
  </si>
  <si>
    <t>3.5-5</t>
  </si>
  <si>
    <t>1.1-1</t>
    <phoneticPr fontId="4"/>
  </si>
  <si>
    <t>2.1-1</t>
    <phoneticPr fontId="4"/>
  </si>
  <si>
    <t>3.1-1</t>
    <phoneticPr fontId="4"/>
  </si>
  <si>
    <t>3.2-1</t>
    <phoneticPr fontId="4"/>
  </si>
  <si>
    <t>3.3-1</t>
    <phoneticPr fontId="4"/>
  </si>
  <si>
    <t>3.4-1</t>
    <phoneticPr fontId="4"/>
  </si>
  <si>
    <t>3.5-1</t>
    <phoneticPr fontId="4"/>
  </si>
  <si>
    <t>3.5.1-0</t>
    <phoneticPr fontId="4"/>
  </si>
  <si>
    <t>3.5.1-1</t>
    <phoneticPr fontId="4"/>
  </si>
  <si>
    <t>3.5.1-2</t>
  </si>
  <si>
    <t>3.5.1-3</t>
  </si>
  <si>
    <t>3.5.1-4</t>
  </si>
  <si>
    <t>3.5.1-5</t>
  </si>
  <si>
    <t>3.5.1-6</t>
  </si>
  <si>
    <t>3.5.1-7</t>
  </si>
  <si>
    <t>3.6-1</t>
    <phoneticPr fontId="4"/>
  </si>
  <si>
    <t>3.6-2</t>
  </si>
  <si>
    <t>3.6-3</t>
  </si>
  <si>
    <t>3.6-4</t>
  </si>
  <si>
    <t>3.6-5</t>
  </si>
  <si>
    <t>3.6-6</t>
  </si>
  <si>
    <t>3.6-7</t>
  </si>
  <si>
    <t>3.6-8</t>
  </si>
  <si>
    <t>3.6-9</t>
  </si>
  <si>
    <t>3.7-1</t>
    <phoneticPr fontId="4"/>
  </si>
  <si>
    <t>3.7-2</t>
  </si>
  <si>
    <t>3.7-3</t>
  </si>
  <si>
    <t>3.7-4</t>
  </si>
  <si>
    <t>3.7-5</t>
  </si>
  <si>
    <t>3.7-6</t>
  </si>
  <si>
    <t>3.7-7</t>
  </si>
  <si>
    <t>3.8-1</t>
    <phoneticPr fontId="4"/>
  </si>
  <si>
    <t>3.8-2</t>
  </si>
  <si>
    <t>3.8-3</t>
  </si>
  <si>
    <t>3.8-4</t>
  </si>
  <si>
    <t>3.8-5</t>
  </si>
  <si>
    <t>3.9-1</t>
    <phoneticPr fontId="4"/>
  </si>
  <si>
    <t>3.9-2</t>
  </si>
  <si>
    <t>3.9-3</t>
  </si>
  <si>
    <t>3.9-4</t>
  </si>
  <si>
    <t>3.9-5</t>
  </si>
  <si>
    <t>3.10-1</t>
    <phoneticPr fontId="4"/>
  </si>
  <si>
    <t>3.10-2</t>
  </si>
  <si>
    <t>3.10-3</t>
  </si>
  <si>
    <t>3.10-4</t>
  </si>
  <si>
    <t>3.10-5</t>
  </si>
  <si>
    <t>3.10-6</t>
  </si>
  <si>
    <t>3.11-1</t>
    <phoneticPr fontId="4"/>
  </si>
  <si>
    <t>3.11-2</t>
  </si>
  <si>
    <t>3.11-3</t>
  </si>
  <si>
    <t>3.11-4</t>
  </si>
  <si>
    <t>3.11-5</t>
  </si>
  <si>
    <t>3.12-1</t>
    <phoneticPr fontId="4"/>
  </si>
  <si>
    <t>3.12-2</t>
  </si>
  <si>
    <t>3.12-3</t>
  </si>
  <si>
    <t>3.12-4</t>
  </si>
  <si>
    <t>3.12-5</t>
    <phoneticPr fontId="4"/>
  </si>
  <si>
    <t>3.13-1</t>
    <phoneticPr fontId="4"/>
  </si>
  <si>
    <t>3.13-2</t>
  </si>
  <si>
    <t>3.13-3</t>
  </si>
  <si>
    <t>3.13-4</t>
  </si>
  <si>
    <t>3.13-5</t>
  </si>
  <si>
    <t>3.13-6</t>
  </si>
  <si>
    <t>4.1-1</t>
    <phoneticPr fontId="4"/>
  </si>
  <si>
    <t>4.1-2</t>
  </si>
  <si>
    <t>4.1-3</t>
  </si>
  <si>
    <t>4.1-4</t>
  </si>
  <si>
    <t>4.1-5</t>
  </si>
  <si>
    <t>4.1-6</t>
  </si>
  <si>
    <t>4.1-7</t>
  </si>
  <si>
    <t>4.1-8</t>
  </si>
  <si>
    <t>4.1-9</t>
  </si>
  <si>
    <t>4.1-10</t>
  </si>
  <si>
    <t>4.1-11</t>
  </si>
  <si>
    <t>4.1-12</t>
  </si>
  <si>
    <t>4.1-13</t>
  </si>
  <si>
    <t>5.2-1</t>
    <phoneticPr fontId="4"/>
  </si>
  <si>
    <t>5.3-1</t>
    <phoneticPr fontId="4"/>
  </si>
  <si>
    <t>5.3-2</t>
  </si>
  <si>
    <t>5.3-3</t>
  </si>
  <si>
    <t>5.4-1</t>
    <phoneticPr fontId="4"/>
  </si>
  <si>
    <t>5.4-2</t>
  </si>
  <si>
    <t>5.4-3</t>
  </si>
  <si>
    <t>3.5.1-1</t>
    <phoneticPr fontId="4"/>
  </si>
  <si>
    <t>3.5.1-0</t>
    <phoneticPr fontId="4"/>
  </si>
  <si>
    <t>3.6-1</t>
    <phoneticPr fontId="4"/>
  </si>
  <si>
    <t>3.7-1</t>
    <phoneticPr fontId="4"/>
  </si>
  <si>
    <t>3.8-1</t>
    <phoneticPr fontId="4"/>
  </si>
  <si>
    <t>3.9-1</t>
    <phoneticPr fontId="4"/>
  </si>
  <si>
    <t>3.10-1</t>
    <phoneticPr fontId="4"/>
  </si>
  <si>
    <t>3.11-1</t>
    <phoneticPr fontId="4"/>
  </si>
  <si>
    <t>3.12-1</t>
    <phoneticPr fontId="4"/>
  </si>
  <si>
    <t>3.13-1</t>
    <phoneticPr fontId="4"/>
  </si>
  <si>
    <t>4.1-1</t>
    <phoneticPr fontId="4"/>
  </si>
  <si>
    <t>5.2-1</t>
    <phoneticPr fontId="4"/>
  </si>
  <si>
    <t>5.3-1</t>
    <phoneticPr fontId="4"/>
  </si>
  <si>
    <t>5.4-1</t>
    <phoneticPr fontId="4"/>
  </si>
  <si>
    <t>3.12-5</t>
    <phoneticPr fontId="4"/>
  </si>
  <si>
    <t>実施率→</t>
    <rPh sb="0" eb="2">
      <t>ジッシ</t>
    </rPh>
    <rPh sb="2" eb="3">
      <t>リツ</t>
    </rPh>
    <phoneticPr fontId="4"/>
  </si>
  <si>
    <t>設問番号→</t>
    <rPh sb="0" eb="2">
      <t>セツモン</t>
    </rPh>
    <rPh sb="2" eb="4">
      <t>バンゴウ</t>
    </rPh>
    <phoneticPr fontId="4"/>
  </si>
  <si>
    <t>「鹿島グループ　サプライチェーン行動ガイドライン」セルフチェックアンケート　集計結果</t>
    <rPh sb="1" eb="3">
      <t>シカジマ</t>
    </rPh>
    <rPh sb="16" eb="18">
      <t>コウドウ</t>
    </rPh>
    <rPh sb="38" eb="40">
      <t>シュウケイ</t>
    </rPh>
    <rPh sb="40" eb="42">
      <t>ケッカシュウケイケッカ</t>
    </rPh>
    <phoneticPr fontId="4"/>
  </si>
  <si>
    <t xml:space="preserve">繁忙期等、残業を長時間行う必要がある場合を含め、国内の法令の基準、または残業時間を含めた週間労働時間が60時間を超えないよう残業時間を制限している。
</t>
    <phoneticPr fontId="4"/>
  </si>
  <si>
    <t>自社労働者が相談・懸念を貴社に申し立てることができる意見箱などを設置している。</t>
    <phoneticPr fontId="4"/>
  </si>
  <si>
    <t>自社労働者に懸念がある場合に相談できる担当者がいる。</t>
    <phoneticPr fontId="4"/>
  </si>
  <si>
    <t>自社労働者が懸念を相談しやすい雰囲気の醸成に努めている。
（定期的な上長・人事担当者などとの個人面談の実施、匿名の職場風土アンケート・満足度調査の実施、産業医との面談の促進など）</t>
    <phoneticPr fontId="4"/>
  </si>
  <si>
    <t>以下のうち、実施している取組みをすべて選択してください。</t>
  </si>
  <si>
    <t>以下のうち、内部向け及び外部向けの通報窓口それぞれについて、実施している取組みをすべて選択してください。
（5.1にて「Yes」と回答した場合）</t>
    <rPh sb="65" eb="67">
      <t>カイトウ</t>
    </rPh>
    <rPh sb="69" eb="71">
      <t>バアイ</t>
    </rPh>
    <phoneticPr fontId="4"/>
  </si>
  <si>
    <t>以下のうち、実施している取組みをすべて選択してください。（5.1にて「No」と回答した場合）</t>
    <rPh sb="39" eb="41">
      <t>カイトウ</t>
    </rPh>
    <rPh sb="43" eb="45">
      <t>バアイ</t>
    </rPh>
    <phoneticPr fontId="4"/>
  </si>
  <si>
    <r>
      <t xml:space="preserve">適切な賃金の支払
</t>
    </r>
    <r>
      <rPr>
        <i/>
        <sz val="8"/>
        <rFont val="游ゴシック"/>
        <family val="3"/>
        <charset val="128"/>
      </rPr>
      <t>過度な長時間労働の禁止を明確に謳った方針</t>
    </r>
    <rPh sb="9" eb="11">
      <t>カド</t>
    </rPh>
    <rPh sb="12" eb="17">
      <t>チョウジカンロウドウ</t>
    </rPh>
    <rPh sb="18" eb="20">
      <t>キンシ</t>
    </rPh>
    <rPh sb="21" eb="23">
      <t>メイカク</t>
    </rPh>
    <rPh sb="24" eb="25">
      <t>ウタ</t>
    </rPh>
    <rPh sb="27" eb="29">
      <t>ホウシン</t>
    </rPh>
    <phoneticPr fontId="4"/>
  </si>
  <si>
    <t>1.1-13</t>
  </si>
  <si>
    <r>
      <t xml:space="preserve">労働時間の適正管理
</t>
    </r>
    <r>
      <rPr>
        <i/>
        <sz val="8"/>
        <rFont val="游ゴシック"/>
        <family val="3"/>
        <charset val="128"/>
      </rPr>
      <t>労働時間・休日・休暇の適切な管理を明確に謳った方針</t>
    </r>
    <rPh sb="10" eb="14">
      <t>ロウドウジカン</t>
    </rPh>
    <rPh sb="15" eb="17">
      <t>キュウジツ</t>
    </rPh>
    <rPh sb="18" eb="20">
      <t>キュウカ</t>
    </rPh>
    <rPh sb="21" eb="23">
      <t>テキセツ</t>
    </rPh>
    <rPh sb="24" eb="26">
      <t>カンリ</t>
    </rPh>
    <rPh sb="27" eb="29">
      <t>メイカク</t>
    </rPh>
    <rPh sb="30" eb="31">
      <t>ウタ</t>
    </rPh>
    <rPh sb="33" eb="35">
      <t>ホウシン</t>
    </rPh>
    <phoneticPr fontId="4"/>
  </si>
  <si>
    <t>本スパイダーチャートは、貴社の回答結果の状況を示しており、項目毎に貴社の実施率（満点を100%としたときの割合）を表示しています。</t>
    <rPh sb="0" eb="1">
      <t>ホン</t>
    </rPh>
    <rPh sb="12" eb="14">
      <t>キシャ</t>
    </rPh>
    <rPh sb="15" eb="17">
      <t>カイトウ</t>
    </rPh>
    <rPh sb="17" eb="19">
      <t>ケッカ</t>
    </rPh>
    <rPh sb="20" eb="22">
      <t>ジョウキョウ</t>
    </rPh>
    <rPh sb="23" eb="24">
      <t>シメ</t>
    </rPh>
    <rPh sb="29" eb="32">
      <t>コウモクゴト</t>
    </rPh>
    <rPh sb="33" eb="35">
      <t>キシャ</t>
    </rPh>
    <rPh sb="36" eb="39">
      <t>ジッシリツ</t>
    </rPh>
    <rPh sb="40" eb="42">
      <t>マンテン</t>
    </rPh>
    <rPh sb="53" eb="55">
      <t>ワリアイ</t>
    </rPh>
    <rPh sb="57" eb="59">
      <t>ヒョウジ</t>
    </rPh>
    <phoneticPr fontId="54"/>
  </si>
  <si>
    <t>貴社の実施率</t>
    <rPh sb="0" eb="2">
      <t>キシャ</t>
    </rPh>
    <rPh sb="3" eb="6">
      <t>ジッシリツ</t>
    </rPh>
    <phoneticPr fontId="4"/>
  </si>
  <si>
    <t>本スパイダーチャートは、貴社の「3. 取組み」項目における各課題毎の回答結果の状況を示しており、項目毎に貴社の実施率（満点を100%としたときの割合）を表示しています。</t>
    <rPh sb="0" eb="1">
      <t>ホン</t>
    </rPh>
    <rPh sb="12" eb="14">
      <t>キシャ</t>
    </rPh>
    <rPh sb="19" eb="21">
      <t>トリク</t>
    </rPh>
    <rPh sb="23" eb="25">
      <t>コウモク</t>
    </rPh>
    <rPh sb="29" eb="32">
      <t>カクカダイ</t>
    </rPh>
    <rPh sb="32" eb="33">
      <t>ゴト</t>
    </rPh>
    <rPh sb="34" eb="36">
      <t>カイトウ</t>
    </rPh>
    <rPh sb="36" eb="38">
      <t>ケッカ</t>
    </rPh>
    <rPh sb="39" eb="41">
      <t>ジョウキョウ</t>
    </rPh>
    <rPh sb="42" eb="43">
      <t>シメ</t>
    </rPh>
    <rPh sb="48" eb="51">
      <t>コウモクゴト</t>
    </rPh>
    <rPh sb="52" eb="54">
      <t>キシャ</t>
    </rPh>
    <rPh sb="55" eb="58">
      <t>ジッシリツ</t>
    </rPh>
    <rPh sb="59" eb="61">
      <t>マンテン</t>
    </rPh>
    <rPh sb="72" eb="74">
      <t>ワリアイ</t>
    </rPh>
    <rPh sb="76" eb="78">
      <t>ヒョウジ</t>
    </rPh>
    <phoneticPr fontId="54"/>
  </si>
  <si>
    <r>
      <t xml:space="preserve">労働時間の適正管理
</t>
    </r>
    <r>
      <rPr>
        <i/>
        <sz val="8"/>
        <rFont val="游ゴシック"/>
        <family val="3"/>
        <charset val="128"/>
      </rPr>
      <t>労働時間・休日・休暇の適切な管理を明確に謳った方針</t>
    </r>
    <rPh sb="9" eb="11">
      <t>キュウカ</t>
    </rPh>
    <rPh sb="12" eb="14">
      <t>テキセツ</t>
    </rPh>
    <rPh sb="15" eb="17">
      <t>カンリ</t>
    </rPh>
    <rPh sb="18" eb="20">
      <t>カド</t>
    </rPh>
    <rPh sb="21" eb="26">
      <t>チョウジカンロウドウ</t>
    </rPh>
    <phoneticPr fontId="4"/>
  </si>
  <si>
    <r>
      <t xml:space="preserve">国内・海外のいずれかから貴社が購入した製品、または貴社が調達している原材料について、違法な手段で生産・加工などがなされていないこと（強制労働・児童労働由来の原材料、違法伐採木材や紛争鉱物等を含む）を確認していますか。
</t>
    </r>
    <r>
      <rPr>
        <b/>
        <i/>
        <sz val="10"/>
        <color theme="4"/>
        <rFont val="游ゴシック"/>
        <family val="3"/>
        <charset val="128"/>
      </rPr>
      <t>（原材料を調達していない場合は、「N/A 該当なし」を選択してください。）</t>
    </r>
    <rPh sb="50" eb="52">
      <t>カコウ</t>
    </rPh>
    <rPh sb="78" eb="81">
      <t>ゲンザイリョウ</t>
    </rPh>
    <rPh sb="93" eb="94">
      <t>トウ</t>
    </rPh>
    <phoneticPr fontId="4"/>
  </si>
  <si>
    <t>設問番号</t>
    <rPh sb="0" eb="4">
      <t>セツモンバンゴウ</t>
    </rPh>
    <phoneticPr fontId="4"/>
  </si>
  <si>
    <t>回答１</t>
    <rPh sb="0" eb="2">
      <t>カイトウ</t>
    </rPh>
    <phoneticPr fontId="4"/>
  </si>
  <si>
    <t>回答２</t>
    <rPh sb="0" eb="2">
      <t>カイトウ</t>
    </rPh>
    <phoneticPr fontId="4"/>
  </si>
  <si>
    <t>Adjusted</t>
    <phoneticPr fontId="4"/>
  </si>
  <si>
    <t>Notes（回答不要など）</t>
    <rPh sb="6" eb="10">
      <t>カイトウフヨウ</t>
    </rPh>
    <phoneticPr fontId="4"/>
  </si>
  <si>
    <t>その他（自由記述）</t>
    <rPh sb="2" eb="3">
      <t>タ</t>
    </rPh>
    <rPh sb="4" eb="8">
      <t>ジユウキジュツ</t>
    </rPh>
    <phoneticPr fontId="4"/>
  </si>
  <si>
    <t xml:space="preserve">把握した最新の法令や国際ルール、各種指針を貴社の方針・取組みに反映させる仕組みがある。 
</t>
    <phoneticPr fontId="4"/>
  </si>
  <si>
    <t>以下のうち、実施している取組みをすべて選択してください。</t>
    <phoneticPr fontId="4"/>
  </si>
  <si>
    <t xml:space="preserve">貴社には、外国人技能実習生または外国人技能労働者がいますか。
</t>
    <phoneticPr fontId="4"/>
  </si>
  <si>
    <t>ラジオボタン</t>
    <phoneticPr fontId="4"/>
  </si>
  <si>
    <t>チェックボックス</t>
    <phoneticPr fontId="4"/>
  </si>
  <si>
    <t>グレーアウトあり</t>
    <phoneticPr fontId="4"/>
  </si>
  <si>
    <t>貴社の一次サプライヤ（下請含む）に対し、「鹿島グループ　サプライチェーン行動ガイドライン」の実践を促す取組みをしていますか。</t>
    <phoneticPr fontId="4"/>
  </si>
  <si>
    <t>貴社の一次サプライヤ（下請含む）に対し、「鹿島グループ　サプライチェーン行動ガイドライン」、またはそれに類する貴社ガイドラインの遵守状況を確認※していますか。
※遵守状況の確認方法としては、サプライヤ（下請含む）へのアンケート調査や現地訪問、インタビューの実施などが考えられます。確認内容には、「鹿島グループ　サプライチェーン行動ガイドライン」に記載の項目、または同様の内容が含まれていることを想定しています。</t>
    <phoneticPr fontId="4"/>
  </si>
  <si>
    <t>貴社の一次サプライヤ（下請含む）に対し、「鹿島グループ　サプライチェーン行動ガイドライン」、またはそれに類する貴社ガイドラインの遵守状況を確認※していますか。
※遵守状況の確認方法としては、サプライヤ（下請け含む）へのアンケート調査や現地訪問、インタビューの実施などが考えられます。確認内容には、「鹿島グループ　サプライチェーン行動ガイドライン」に記載の項目、または同様の内容が含まれていることを想定しています。</t>
    <phoneticPr fontId="4"/>
  </si>
  <si>
    <t>1.3 (JPYでの売上高)</t>
    <rPh sb="10" eb="13">
      <t>ウリアゲダカ</t>
    </rPh>
    <phoneticPr fontId="4"/>
  </si>
  <si>
    <t>反社会的勢力からのアプローチに対し、役員や従業員が採るべき具体的な行動指針を示した手引書などを作成している。</t>
    <phoneticPr fontId="4"/>
  </si>
  <si>
    <t>職種（主なものを1つ選択）
　主職系：とび・土工、型枠、鉄筋、土留等
　仕上系：内装、塗装、建具等
   設備系：電気、衛生、空調等</t>
    <rPh sb="0" eb="2">
      <t>ショクシュ</t>
    </rPh>
    <rPh sb="3" eb="4">
      <t>オモ</t>
    </rPh>
    <rPh sb="10" eb="12">
      <t>センタク</t>
    </rPh>
    <rPh sb="15" eb="18">
      <t>シュショクケイ</t>
    </rPh>
    <rPh sb="22" eb="24">
      <t>ドコウ</t>
    </rPh>
    <rPh sb="25" eb="27">
      <t>カタワク</t>
    </rPh>
    <rPh sb="28" eb="30">
      <t>テッキン</t>
    </rPh>
    <rPh sb="31" eb="33">
      <t>ドド</t>
    </rPh>
    <rPh sb="33" eb="34">
      <t>トウ</t>
    </rPh>
    <rPh sb="36" eb="38">
      <t>シア</t>
    </rPh>
    <rPh sb="38" eb="39">
      <t>ケイ</t>
    </rPh>
    <rPh sb="40" eb="42">
      <t>ナイソウ</t>
    </rPh>
    <rPh sb="43" eb="45">
      <t>トソウ</t>
    </rPh>
    <rPh sb="46" eb="48">
      <t>タテグ</t>
    </rPh>
    <rPh sb="48" eb="4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</si>
</sst>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
  </numFmts>
  <fonts count="66">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9"/>
      <color theme="1"/>
      <name val="游ゴシック"/>
      <family val="3"/>
    </font>
    <font>
      <sz val="6"/>
      <name val="游ゴシック"/>
      <family val="2"/>
      <charset val="128"/>
      <scheme val="minor"/>
    </font>
    <font>
      <b/>
      <sz val="12"/>
      <color theme="1"/>
      <name val="游ゴシック"/>
      <family val="3"/>
      <charset val="128"/>
      <scheme val="minor"/>
    </font>
    <font>
      <sz val="11"/>
      <color theme="1"/>
      <name val="游ゴシック"/>
      <family val="3"/>
      <charset val="128"/>
      <scheme val="minor"/>
    </font>
    <font>
      <b/>
      <sz val="16"/>
      <color theme="0"/>
      <name val="游ゴシック"/>
      <family val="3"/>
      <charset val="128"/>
      <scheme val="minor"/>
    </font>
    <font>
      <sz val="11"/>
      <color theme="0"/>
      <name val="游ゴシック"/>
      <family val="3"/>
      <charset val="128"/>
      <scheme val="minor"/>
    </font>
    <font>
      <b/>
      <sz val="9"/>
      <name val="游ゴシック"/>
      <family val="3"/>
    </font>
    <font>
      <b/>
      <sz val="9"/>
      <color theme="0"/>
      <name val="游ゴシック"/>
      <family val="3"/>
    </font>
    <font>
      <b/>
      <sz val="11"/>
      <color theme="0"/>
      <name val="游ゴシック"/>
      <family val="3"/>
      <charset val="128"/>
      <scheme val="minor"/>
    </font>
    <font>
      <sz val="10"/>
      <name val="游ゴシック"/>
      <family val="3"/>
      <charset val="128"/>
      <scheme val="minor"/>
    </font>
    <font>
      <b/>
      <u/>
      <sz val="8"/>
      <color theme="10"/>
      <name val="游ゴシック"/>
      <family val="2"/>
      <charset val="128"/>
      <scheme val="minor"/>
    </font>
    <font>
      <sz val="11"/>
      <name val="游ゴシック"/>
      <family val="3"/>
      <charset val="128"/>
      <scheme val="minor"/>
    </font>
    <font>
      <b/>
      <u/>
      <sz val="10.5"/>
      <name val="游ゴシック"/>
      <family val="3"/>
      <charset val="128"/>
      <scheme val="minor"/>
    </font>
    <font>
      <sz val="10.5"/>
      <name val="游ゴシック"/>
      <family val="3"/>
      <charset val="128"/>
      <scheme val="minor"/>
    </font>
    <font>
      <u/>
      <sz val="11"/>
      <name val="游ゴシック"/>
      <family val="3"/>
      <charset val="128"/>
      <scheme val="minor"/>
    </font>
    <font>
      <b/>
      <sz val="9"/>
      <color theme="0"/>
      <name val="游ゴシック"/>
      <family val="3"/>
      <charset val="128"/>
    </font>
    <font>
      <sz val="9"/>
      <color theme="1"/>
      <name val="游ゴシック"/>
      <family val="3"/>
      <charset val="128"/>
    </font>
    <font>
      <b/>
      <sz val="9"/>
      <name val="游ゴシック"/>
      <family val="3"/>
      <charset val="128"/>
    </font>
    <font>
      <b/>
      <sz val="9"/>
      <color theme="1"/>
      <name val="游ゴシック"/>
      <family val="3"/>
      <charset val="128"/>
    </font>
    <font>
      <b/>
      <sz val="9"/>
      <color theme="1"/>
      <name val="游ゴシック"/>
      <family val="3"/>
    </font>
    <font>
      <b/>
      <sz val="9"/>
      <color rgb="FF00B050"/>
      <name val="游ゴシック"/>
      <family val="3"/>
      <charset val="128"/>
    </font>
    <font>
      <b/>
      <sz val="9"/>
      <color theme="1"/>
      <name val="Arial"/>
      <family val="2"/>
    </font>
    <font>
      <u/>
      <sz val="10"/>
      <color theme="10"/>
      <name val="游ゴシック"/>
      <family val="3"/>
      <charset val="128"/>
      <scheme val="minor"/>
    </font>
    <font>
      <b/>
      <sz val="6"/>
      <name val="游ゴシック"/>
      <family val="3"/>
      <charset val="128"/>
    </font>
    <font>
      <b/>
      <sz val="6"/>
      <color theme="0"/>
      <name val="游ゴシック"/>
      <family val="3"/>
      <charset val="128"/>
    </font>
    <font>
      <sz val="11"/>
      <color theme="1"/>
      <name val="Meiryo UI"/>
      <family val="3"/>
      <charset val="128"/>
    </font>
    <font>
      <sz val="9"/>
      <color theme="1"/>
      <name val="Meiryo UI"/>
      <family val="3"/>
      <charset val="128"/>
    </font>
    <font>
      <sz val="10.5"/>
      <color theme="1"/>
      <name val="Meiryo UI"/>
      <family val="3"/>
      <charset val="128"/>
    </font>
    <font>
      <b/>
      <sz val="10"/>
      <color theme="0"/>
      <name val="游ゴシック"/>
      <family val="3"/>
      <charset val="128"/>
    </font>
    <font>
      <sz val="10"/>
      <color theme="1"/>
      <name val="游ゴシック"/>
      <family val="3"/>
      <charset val="128"/>
    </font>
    <font>
      <sz val="10"/>
      <name val="游ゴシック"/>
      <family val="3"/>
      <charset val="128"/>
    </font>
    <font>
      <b/>
      <sz val="10"/>
      <name val="游ゴシック"/>
      <family val="3"/>
      <charset val="128"/>
    </font>
    <font>
      <sz val="10"/>
      <color theme="4"/>
      <name val="游ゴシック"/>
      <family val="3"/>
      <charset val="128"/>
    </font>
    <font>
      <b/>
      <sz val="10"/>
      <color theme="8" tint="0.59999389629810485"/>
      <name val="游ゴシック"/>
      <family val="3"/>
      <charset val="128"/>
    </font>
    <font>
      <b/>
      <i/>
      <sz val="10"/>
      <name val="游ゴシック"/>
      <family val="3"/>
      <charset val="128"/>
    </font>
    <font>
      <b/>
      <sz val="10"/>
      <color theme="4"/>
      <name val="游ゴシック"/>
      <family val="3"/>
      <charset val="128"/>
    </font>
    <font>
      <i/>
      <sz val="8"/>
      <name val="游ゴシック"/>
      <family val="3"/>
      <charset val="128"/>
    </font>
    <font>
      <b/>
      <i/>
      <sz val="8"/>
      <name val="游ゴシック"/>
      <family val="3"/>
      <charset val="128"/>
    </font>
    <font>
      <b/>
      <i/>
      <sz val="10"/>
      <color theme="4"/>
      <name val="游ゴシック"/>
      <family val="3"/>
      <charset val="128"/>
    </font>
    <font>
      <sz val="10"/>
      <color theme="1"/>
      <name val="游ゴシック"/>
      <family val="3"/>
    </font>
    <font>
      <sz val="10"/>
      <name val="游ゴシック"/>
      <family val="2"/>
      <charset val="128"/>
      <scheme val="minor"/>
    </font>
    <font>
      <sz val="10"/>
      <color theme="1"/>
      <name val="游ゴシック"/>
      <family val="2"/>
      <charset val="128"/>
      <scheme val="minor"/>
    </font>
    <font>
      <b/>
      <sz val="10"/>
      <name val="Yu Gothic UI"/>
      <family val="3"/>
      <charset val="128"/>
    </font>
    <font>
      <b/>
      <sz val="10"/>
      <color theme="1"/>
      <name val="Yu Gothic UI"/>
      <family val="3"/>
      <charset val="128"/>
    </font>
    <font>
      <b/>
      <sz val="10"/>
      <color theme="1"/>
      <name val="游ゴシック"/>
      <family val="3"/>
      <charset val="128"/>
    </font>
    <font>
      <sz val="10"/>
      <color rgb="FF7030A0"/>
      <name val="游ゴシック"/>
      <family val="3"/>
      <charset val="128"/>
    </font>
    <font>
      <sz val="10"/>
      <color rgb="FFFF0000"/>
      <name val="游ゴシック"/>
      <family val="3"/>
      <charset val="128"/>
    </font>
    <font>
      <b/>
      <sz val="10"/>
      <name val="游ゴシック"/>
      <family val="3"/>
    </font>
    <font>
      <b/>
      <sz val="10.5"/>
      <name val="游ゴシック"/>
      <family val="3"/>
      <charset val="128"/>
      <scheme val="minor"/>
    </font>
    <font>
      <sz val="9"/>
      <color rgb="FF000000"/>
      <name val="Meiryo UI"/>
      <family val="3"/>
      <charset val="128"/>
    </font>
    <font>
      <b/>
      <sz val="14"/>
      <color theme="1"/>
      <name val="游ゴシック"/>
      <family val="3"/>
      <charset val="128"/>
      <scheme val="minor"/>
    </font>
    <font>
      <b/>
      <sz val="11"/>
      <color theme="1"/>
      <name val="游ゴシック"/>
      <family val="3"/>
      <charset val="128"/>
      <scheme val="minor"/>
    </font>
    <font>
      <b/>
      <sz val="11"/>
      <name val="游ゴシック"/>
      <family val="3"/>
      <charset val="128"/>
    </font>
    <font>
      <b/>
      <sz val="11"/>
      <color theme="1"/>
      <name val="游ゴシック"/>
      <family val="3"/>
      <charset val="128"/>
    </font>
    <font>
      <b/>
      <sz val="14"/>
      <color theme="0"/>
      <name val="游ゴシック"/>
      <family val="3"/>
    </font>
    <font>
      <b/>
      <sz val="10"/>
      <color theme="0"/>
      <name val="游ゴシック"/>
      <family val="3"/>
    </font>
    <font>
      <b/>
      <sz val="12"/>
      <color theme="0"/>
      <name val="游ゴシック"/>
      <family val="3"/>
    </font>
    <font>
      <b/>
      <sz val="11"/>
      <color theme="0"/>
      <name val="游ゴシック"/>
      <family val="3"/>
    </font>
    <font>
      <sz val="20"/>
      <name val="游ゴシック"/>
      <family val="3"/>
    </font>
    <font>
      <b/>
      <sz val="9"/>
      <color rgb="FFFFFF00"/>
      <name val="游ゴシック"/>
      <family val="3"/>
      <charset val="128"/>
    </font>
    <font>
      <b/>
      <sz val="8"/>
      <color rgb="FFFFFF00"/>
      <name val="游ゴシック"/>
      <family val="3"/>
      <charset val="128"/>
    </font>
    <font>
      <b/>
      <sz val="11"/>
      <name val="游ゴシック"/>
      <family val="3"/>
      <charset val="128"/>
      <scheme val="minor"/>
    </font>
    <font>
      <b/>
      <sz val="10"/>
      <color rgb="FFFF0000"/>
      <name val="游ゴシック"/>
      <family val="3"/>
      <charset val="128"/>
    </font>
  </fonts>
  <fills count="25">
    <fill>
      <patternFill patternType="none"/>
    </fill>
    <fill>
      <patternFill patternType="gray125"/>
    </fill>
    <fill>
      <patternFill patternType="solid">
        <fgColor theme="0"/>
        <bgColor indexed="64"/>
      </patternFill>
    </fill>
    <fill>
      <patternFill patternType="solid">
        <fgColor rgb="FFF44D3F"/>
        <bgColor indexed="64"/>
      </patternFill>
    </fill>
    <fill>
      <patternFill patternType="solid">
        <fgColor theme="1" tint="0.34998626667073579"/>
        <bgColor indexed="64"/>
      </patternFill>
    </fill>
    <fill>
      <patternFill patternType="solid">
        <fgColor rgb="FFFAA6A0"/>
        <bgColor indexed="64"/>
      </patternFill>
    </fill>
    <fill>
      <patternFill patternType="solid">
        <fgColor theme="7" tint="0.39997558519241921"/>
        <bgColor indexed="64"/>
      </patternFill>
    </fill>
    <fill>
      <patternFill patternType="lightUp">
        <fgColor theme="2" tint="-9.9948118533890809E-2"/>
        <bgColor theme="0"/>
      </patternFill>
    </fill>
    <fill>
      <patternFill patternType="lightUp">
        <fgColor theme="2" tint="-9.9948118533890809E-2"/>
        <bgColor theme="9" tint="0.79998168889431442"/>
      </patternFill>
    </fill>
    <fill>
      <patternFill patternType="lightUp">
        <fgColor theme="2" tint="-9.9948118533890809E-2"/>
        <bgColor theme="9" tint="0.39997558519241921"/>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FCD7D4"/>
        <bgColor indexed="64"/>
      </patternFill>
    </fill>
    <fill>
      <patternFill patternType="lightUp">
        <fgColor theme="0" tint="-0.24994659260841701"/>
        <bgColor theme="0" tint="-4.9989318521683403E-2"/>
      </patternFill>
    </fill>
    <fill>
      <patternFill patternType="solid">
        <fgColor theme="7" tint="0.79998168889431442"/>
        <bgColor indexed="64"/>
      </patternFill>
    </fill>
    <fill>
      <patternFill patternType="solid">
        <fgColor theme="0" tint="-0.499984740745262"/>
        <bgColor indexed="64"/>
      </patternFill>
    </fill>
    <fill>
      <patternFill patternType="solid">
        <fgColor rgb="FFFFFFFF"/>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249977111117893"/>
        <bgColor indexed="64"/>
      </patternFill>
    </fill>
    <fill>
      <patternFill patternType="lightUp">
        <fgColor theme="2" tint="-9.9948118533890809E-2"/>
        <bgColor theme="0" tint="-4.9989318521683403E-2"/>
      </patternFill>
    </fill>
  </fills>
  <borders count="31">
    <border>
      <left/>
      <right/>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style="thin">
        <color theme="0" tint="-0.249977111117893"/>
      </top>
      <bottom/>
      <diagonal/>
    </border>
    <border>
      <left style="thin">
        <color theme="0"/>
      </left>
      <right style="thin">
        <color theme="0"/>
      </right>
      <top style="thin">
        <color theme="0"/>
      </top>
      <bottom style="thin">
        <color theme="0"/>
      </bottom>
      <diagonal/>
    </border>
    <border>
      <left/>
      <right style="thin">
        <color theme="0" tint="-0.249977111117893"/>
      </right>
      <top/>
      <bottom/>
      <diagonal/>
    </border>
    <border>
      <left/>
      <right style="thin">
        <color theme="0"/>
      </right>
      <top style="thin">
        <color theme="0"/>
      </top>
      <bottom style="thin">
        <color theme="0"/>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left>
      <right/>
      <top/>
      <bottom/>
      <diagonal/>
    </border>
    <border>
      <left style="thin">
        <color theme="0"/>
      </left>
      <right/>
      <top style="thin">
        <color theme="0" tint="-0.249977111117893"/>
      </top>
      <bottom style="thin">
        <color theme="0"/>
      </bottom>
      <diagonal/>
    </border>
    <border>
      <left/>
      <right style="thin">
        <color theme="0"/>
      </right>
      <top style="thin">
        <color theme="0" tint="-0.249977111117893"/>
      </top>
      <bottom style="thin">
        <color theme="0"/>
      </bottom>
      <diagonal/>
    </border>
    <border>
      <left style="thin">
        <color theme="0"/>
      </left>
      <right style="thin">
        <color theme="0" tint="-0.249977111117893"/>
      </right>
      <top style="thin">
        <color theme="0" tint="-0.249977111117893"/>
      </top>
      <bottom style="thin">
        <color theme="0"/>
      </bottom>
      <diagonal/>
    </border>
    <border>
      <left style="thin">
        <color theme="0"/>
      </left>
      <right/>
      <top style="thin">
        <color theme="0" tint="-0.249977111117893"/>
      </top>
      <bottom/>
      <diagonal/>
    </border>
    <border>
      <left/>
      <right style="thin">
        <color theme="0"/>
      </right>
      <top style="thin">
        <color theme="0" tint="-0.249977111117893"/>
      </top>
      <bottom/>
      <diagonal/>
    </border>
    <border>
      <left style="thin">
        <color theme="0"/>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right>
      <top/>
      <bottom/>
      <diagonal/>
    </border>
    <border>
      <left style="thin">
        <color theme="0"/>
      </left>
      <right style="thin">
        <color theme="0" tint="-0.249977111117893"/>
      </right>
      <top/>
      <bottom/>
      <diagonal/>
    </border>
    <border>
      <left/>
      <right/>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right>
      <top/>
      <bottom style="thin">
        <color theme="0"/>
      </bottom>
      <diagonal/>
    </border>
    <border>
      <left style="thin">
        <color theme="0"/>
      </left>
      <right style="thin">
        <color theme="0"/>
      </right>
      <top style="thin">
        <color theme="0"/>
      </top>
      <bottom style="medium">
        <color theme="0"/>
      </bottom>
      <diagonal/>
    </border>
    <border>
      <left style="thin">
        <color theme="0" tint="-0.249977111117893"/>
      </left>
      <right style="thin">
        <color theme="0" tint="-0.249977111117893"/>
      </right>
      <top style="thin">
        <color theme="0" tint="-0.249977111117893"/>
      </top>
      <bottom/>
      <diagonal/>
    </border>
    <border>
      <left/>
      <right/>
      <top style="thin">
        <color theme="0"/>
      </top>
      <bottom/>
      <diagonal/>
    </border>
  </borders>
  <cellStyleXfs count="7">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1" fillId="0" borderId="0">
      <alignment vertical="center"/>
    </xf>
  </cellStyleXfs>
  <cellXfs count="310">
    <xf numFmtId="0" fontId="0" fillId="0" borderId="0" xfId="0">
      <alignment vertical="center"/>
    </xf>
    <xf numFmtId="0" fontId="3" fillId="2" borderId="0" xfId="0" applyFont="1" applyFill="1">
      <alignment vertical="center"/>
    </xf>
    <xf numFmtId="0" fontId="5" fillId="2" borderId="0" xfId="0" applyFont="1" applyFill="1">
      <alignment vertical="center"/>
    </xf>
    <xf numFmtId="0" fontId="6" fillId="2" borderId="0" xfId="0" applyFont="1" applyFill="1">
      <alignment vertical="center"/>
    </xf>
    <xf numFmtId="0" fontId="7" fillId="3" borderId="0" xfId="0" applyFont="1" applyFill="1">
      <alignment vertical="center"/>
    </xf>
    <xf numFmtId="0" fontId="8" fillId="3" borderId="0" xfId="0" applyFont="1" applyFill="1">
      <alignment vertical="center"/>
    </xf>
    <xf numFmtId="0" fontId="6" fillId="3" borderId="0" xfId="0" applyFont="1" applyFill="1">
      <alignment vertical="center"/>
    </xf>
    <xf numFmtId="0" fontId="11" fillId="4" borderId="0" xfId="0" applyFont="1" applyFill="1">
      <alignment vertical="center"/>
    </xf>
    <xf numFmtId="0" fontId="8" fillId="4" borderId="0" xfId="0" applyFont="1" applyFill="1">
      <alignment vertical="center"/>
    </xf>
    <xf numFmtId="0" fontId="14" fillId="2" borderId="0" xfId="0" applyFont="1" applyFill="1" applyAlignment="1">
      <alignment horizontal="left" vertical="center" wrapText="1"/>
    </xf>
    <xf numFmtId="0" fontId="15" fillId="2" borderId="0" xfId="0" applyFont="1" applyFill="1">
      <alignment vertical="center"/>
    </xf>
    <xf numFmtId="0" fontId="17" fillId="2" borderId="0" xfId="0" applyFont="1" applyFill="1">
      <alignment vertical="center"/>
    </xf>
    <xf numFmtId="0" fontId="14" fillId="2" borderId="0" xfId="0" applyFont="1" applyFill="1">
      <alignment vertical="center"/>
    </xf>
    <xf numFmtId="0" fontId="6" fillId="2" borderId="0" xfId="0" applyFont="1" applyFill="1" applyAlignment="1">
      <alignment horizontal="left" vertical="center" wrapText="1"/>
    </xf>
    <xf numFmtId="0" fontId="16" fillId="2" borderId="0" xfId="0" applyFont="1" applyFill="1">
      <alignment vertical="center"/>
    </xf>
    <xf numFmtId="0" fontId="3" fillId="10" borderId="0" xfId="0" applyFont="1" applyFill="1">
      <alignment vertical="center"/>
    </xf>
    <xf numFmtId="0" fontId="22" fillId="2" borderId="0" xfId="0" applyFont="1" applyFill="1" applyAlignment="1">
      <alignment horizontal="left" vertical="top"/>
    </xf>
    <xf numFmtId="0" fontId="3" fillId="2" borderId="0" xfId="0" applyFont="1" applyFill="1" applyAlignment="1" applyProtection="1">
      <alignment horizontal="right" vertical="top"/>
      <protection locked="0"/>
    </xf>
    <xf numFmtId="0" fontId="3" fillId="2" borderId="0" xfId="0" applyFont="1" applyFill="1" applyAlignment="1" applyProtection="1">
      <alignment horizontal="center" vertical="center"/>
      <protection locked="0"/>
    </xf>
    <xf numFmtId="0" fontId="23" fillId="2" borderId="0" xfId="0" applyFont="1" applyFill="1" applyAlignment="1" applyProtection="1">
      <alignment horizontal="center" vertical="center"/>
      <protection locked="0"/>
    </xf>
    <xf numFmtId="0" fontId="3" fillId="11" borderId="0" xfId="0" applyFont="1" applyFill="1" applyAlignment="1" applyProtection="1">
      <alignment horizontal="right" vertical="top"/>
      <protection locked="0"/>
    </xf>
    <xf numFmtId="0" fontId="3" fillId="12" borderId="0" xfId="0" applyFont="1" applyFill="1" applyAlignment="1" applyProtection="1">
      <alignment horizontal="right" vertical="top"/>
      <protection locked="0"/>
    </xf>
    <xf numFmtId="0" fontId="3" fillId="6" borderId="19" xfId="0" applyFont="1" applyFill="1" applyBorder="1" applyAlignment="1" applyProtection="1">
      <alignment horizontal="center" vertical="top" wrapText="1"/>
      <protection locked="0"/>
    </xf>
    <xf numFmtId="0" fontId="3" fillId="6" borderId="5" xfId="0" applyFont="1" applyFill="1" applyBorder="1" applyAlignment="1" applyProtection="1">
      <alignment horizontal="center" vertical="top" wrapText="1"/>
      <protection locked="0"/>
    </xf>
    <xf numFmtId="0" fontId="3" fillId="13" borderId="0" xfId="0" applyFont="1" applyFill="1" applyAlignment="1" applyProtection="1">
      <alignment horizontal="right" vertical="top"/>
      <protection locked="0"/>
    </xf>
    <xf numFmtId="0" fontId="3" fillId="6" borderId="0" xfId="0" applyFont="1" applyFill="1" applyBorder="1" applyAlignment="1" applyProtection="1">
      <alignment horizontal="center" vertical="top" wrapText="1"/>
      <protection locked="0"/>
    </xf>
    <xf numFmtId="0" fontId="3" fillId="2" borderId="0" xfId="0" applyFont="1" applyFill="1" applyAlignment="1">
      <alignment vertical="center"/>
    </xf>
    <xf numFmtId="0" fontId="22" fillId="7" borderId="0" xfId="0" applyFont="1" applyFill="1" applyAlignment="1">
      <alignment horizontal="left" vertical="center"/>
    </xf>
    <xf numFmtId="0" fontId="3" fillId="8" borderId="0" xfId="0" applyFont="1" applyFill="1" applyAlignment="1" applyProtection="1">
      <alignment horizontal="right" vertical="center"/>
      <protection locked="0"/>
    </xf>
    <xf numFmtId="0" fontId="3" fillId="9" borderId="0" xfId="0" applyFont="1" applyFill="1" applyAlignment="1" applyProtection="1">
      <alignment horizontal="right" vertical="center"/>
      <protection locked="0"/>
    </xf>
    <xf numFmtId="0" fontId="6" fillId="2" borderId="0" xfId="0" applyFont="1" applyFill="1" applyBorder="1">
      <alignment vertical="center"/>
    </xf>
    <xf numFmtId="0" fontId="18" fillId="3" borderId="19" xfId="0" applyFont="1" applyFill="1" applyBorder="1" applyAlignment="1">
      <alignment horizontal="center" vertical="center" wrapText="1"/>
    </xf>
    <xf numFmtId="0" fontId="28" fillId="0" borderId="0" xfId="0" applyFont="1" applyAlignment="1">
      <alignment horizontal="left" vertical="center" wrapText="1"/>
    </xf>
    <xf numFmtId="0" fontId="28" fillId="0" borderId="0" xfId="0" applyFont="1">
      <alignment vertical="center"/>
    </xf>
    <xf numFmtId="0" fontId="29" fillId="0" borderId="0" xfId="0" applyFont="1">
      <alignment vertical="center"/>
    </xf>
    <xf numFmtId="0" fontId="30" fillId="0" borderId="0" xfId="0" applyFont="1">
      <alignment vertical="center"/>
    </xf>
    <xf numFmtId="0" fontId="28" fillId="14" borderId="0" xfId="0" applyFont="1" applyFill="1">
      <alignment vertical="center"/>
    </xf>
    <xf numFmtId="0" fontId="20" fillId="15" borderId="19" xfId="0" applyFont="1" applyFill="1" applyBorder="1" applyAlignment="1">
      <alignment horizontal="center" vertical="center" wrapText="1"/>
    </xf>
    <xf numFmtId="0" fontId="18" fillId="3" borderId="9"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31" fillId="3" borderId="18" xfId="0" applyFont="1" applyFill="1" applyBorder="1" applyAlignment="1">
      <alignment horizontal="left" vertical="top"/>
    </xf>
    <xf numFmtId="0" fontId="31" fillId="3" borderId="19" xfId="0" applyFont="1" applyFill="1" applyBorder="1" applyAlignment="1">
      <alignment horizontal="left" vertical="top"/>
    </xf>
    <xf numFmtId="0" fontId="31" fillId="3" borderId="19" xfId="0" applyFont="1" applyFill="1" applyBorder="1" applyAlignment="1">
      <alignment vertical="top" wrapText="1"/>
    </xf>
    <xf numFmtId="0" fontId="32" fillId="2" borderId="0" xfId="0" applyFont="1" applyFill="1">
      <alignment vertical="center"/>
    </xf>
    <xf numFmtId="0" fontId="33" fillId="2" borderId="0" xfId="0" applyFont="1" applyFill="1" applyAlignment="1">
      <alignment horizontal="left" vertical="top"/>
    </xf>
    <xf numFmtId="0" fontId="34" fillId="2" borderId="0" xfId="0" applyFont="1" applyFill="1" applyAlignment="1">
      <alignment vertical="top" wrapText="1"/>
    </xf>
    <xf numFmtId="0" fontId="31" fillId="3" borderId="18" xfId="0" applyFont="1" applyFill="1" applyBorder="1" applyAlignment="1">
      <alignment horizontal="left" vertical="center"/>
    </xf>
    <xf numFmtId="0" fontId="31" fillId="3" borderId="19" xfId="0" applyFont="1" applyFill="1" applyBorder="1" applyAlignment="1">
      <alignment horizontal="left" vertical="center"/>
    </xf>
    <xf numFmtId="0" fontId="31" fillId="3" borderId="19" xfId="0" applyFont="1" applyFill="1" applyBorder="1" applyAlignment="1">
      <alignment vertical="center" wrapText="1"/>
    </xf>
    <xf numFmtId="0" fontId="34" fillId="2" borderId="1" xfId="0" applyFont="1" applyFill="1" applyBorder="1" applyAlignment="1">
      <alignment horizontal="left" vertical="top"/>
    </xf>
    <xf numFmtId="0" fontId="34" fillId="2" borderId="5" xfId="0" applyFont="1" applyFill="1" applyBorder="1" applyAlignment="1">
      <alignment horizontal="left" vertical="top"/>
    </xf>
    <xf numFmtId="0" fontId="34" fillId="2" borderId="3" xfId="0" applyFont="1" applyFill="1" applyBorder="1" applyAlignment="1">
      <alignment horizontal="left" vertical="top"/>
    </xf>
    <xf numFmtId="0" fontId="35" fillId="2" borderId="0" xfId="0" applyFont="1" applyFill="1" applyBorder="1" applyAlignment="1">
      <alignment horizontal="left" vertical="top"/>
    </xf>
    <xf numFmtId="0" fontId="36" fillId="2" borderId="0" xfId="0" applyFont="1" applyFill="1" applyBorder="1" applyAlignment="1">
      <alignment horizontal="left" vertical="top"/>
    </xf>
    <xf numFmtId="0" fontId="34" fillId="2" borderId="19" xfId="0" applyFont="1" applyFill="1" applyBorder="1" applyAlignment="1">
      <alignment horizontal="left" vertical="top"/>
    </xf>
    <xf numFmtId="0" fontId="35" fillId="2" borderId="5" xfId="0" applyFont="1" applyFill="1" applyBorder="1" applyAlignment="1">
      <alignment horizontal="left" vertical="top"/>
    </xf>
    <xf numFmtId="0" fontId="34" fillId="5" borderId="18" xfId="0" applyFont="1" applyFill="1" applyBorder="1" applyAlignment="1">
      <alignment horizontal="left" vertical="center"/>
    </xf>
    <xf numFmtId="0" fontId="34" fillId="5" borderId="19" xfId="0" applyFont="1" applyFill="1" applyBorder="1" applyAlignment="1">
      <alignment horizontal="left" vertical="center"/>
    </xf>
    <xf numFmtId="0" fontId="34" fillId="5" borderId="19" xfId="0" applyFont="1" applyFill="1" applyBorder="1" applyAlignment="1">
      <alignment vertical="center" wrapText="1"/>
    </xf>
    <xf numFmtId="0" fontId="35" fillId="2" borderId="0" xfId="0" applyFont="1" applyFill="1" applyAlignment="1">
      <alignment horizontal="left" vertical="top"/>
    </xf>
    <xf numFmtId="0" fontId="34" fillId="2" borderId="9" xfId="0" applyFont="1" applyFill="1" applyBorder="1" applyAlignment="1">
      <alignment vertical="top" wrapText="1"/>
    </xf>
    <xf numFmtId="0" fontId="38" fillId="2" borderId="5" xfId="0" applyFont="1" applyFill="1" applyBorder="1" applyAlignment="1">
      <alignment horizontal="left" vertical="top"/>
    </xf>
    <xf numFmtId="0" fontId="36" fillId="2" borderId="0" xfId="0" applyFont="1" applyFill="1" applyAlignment="1">
      <alignment horizontal="left" vertical="top"/>
    </xf>
    <xf numFmtId="0" fontId="34" fillId="2" borderId="0" xfId="0" applyFont="1" applyFill="1" applyBorder="1" applyAlignment="1">
      <alignment horizontal="left" vertical="top"/>
    </xf>
    <xf numFmtId="0" fontId="34" fillId="0" borderId="0" xfId="0" applyFont="1" applyBorder="1" applyAlignment="1">
      <alignment horizontal="left" vertical="top" wrapText="1"/>
    </xf>
    <xf numFmtId="0" fontId="37" fillId="2" borderId="5" xfId="0" applyFont="1" applyFill="1" applyBorder="1" applyAlignment="1">
      <alignment horizontal="left" vertical="top" wrapText="1"/>
    </xf>
    <xf numFmtId="0" fontId="31" fillId="3" borderId="9" xfId="0" applyFont="1" applyFill="1" applyBorder="1" applyAlignment="1">
      <alignment vertical="center" wrapText="1"/>
    </xf>
    <xf numFmtId="0" fontId="34" fillId="2" borderId="19" xfId="0" applyFont="1" applyFill="1" applyBorder="1" applyAlignment="1">
      <alignment vertical="top" wrapText="1"/>
    </xf>
    <xf numFmtId="0" fontId="27" fillId="2" borderId="5" xfId="0" applyFont="1" applyFill="1" applyBorder="1" applyAlignment="1">
      <alignment vertical="top" wrapText="1"/>
    </xf>
    <xf numFmtId="0" fontId="34" fillId="5" borderId="5" xfId="0" applyFont="1" applyFill="1" applyBorder="1" applyAlignment="1">
      <alignment vertical="center" wrapText="1"/>
    </xf>
    <xf numFmtId="0" fontId="34" fillId="5" borderId="0" xfId="0" applyFont="1" applyFill="1" applyBorder="1" applyAlignment="1">
      <alignment vertical="center" wrapText="1"/>
    </xf>
    <xf numFmtId="0" fontId="34" fillId="5" borderId="9" xfId="0" applyFont="1" applyFill="1" applyBorder="1" applyAlignment="1">
      <alignment vertical="center" wrapText="1"/>
    </xf>
    <xf numFmtId="0" fontId="34" fillId="15" borderId="19" xfId="0" applyFont="1" applyFill="1" applyBorder="1" applyAlignment="1">
      <alignment horizontal="left" vertical="top"/>
    </xf>
    <xf numFmtId="0" fontId="34" fillId="5" borderId="19" xfId="0" applyFont="1" applyFill="1" applyBorder="1" applyAlignment="1">
      <alignment horizontal="left" vertical="top"/>
    </xf>
    <xf numFmtId="0" fontId="34" fillId="5" borderId="9" xfId="0" applyFont="1" applyFill="1" applyBorder="1" applyAlignment="1">
      <alignment vertical="top" wrapText="1"/>
    </xf>
    <xf numFmtId="0" fontId="20" fillId="5" borderId="19" xfId="0" applyFont="1" applyFill="1" applyBorder="1" applyAlignment="1">
      <alignment horizontal="center" vertical="top" wrapText="1"/>
    </xf>
    <xf numFmtId="0" fontId="9" fillId="5" borderId="19" xfId="0" applyFont="1" applyFill="1" applyBorder="1" applyAlignment="1">
      <alignment horizontal="center" vertical="center"/>
    </xf>
    <xf numFmtId="0" fontId="34" fillId="15" borderId="1" xfId="0" applyFont="1" applyFill="1" applyBorder="1" applyAlignment="1">
      <alignment horizontal="left" vertical="top"/>
    </xf>
    <xf numFmtId="0" fontId="9" fillId="15" borderId="19" xfId="0" applyFont="1" applyFill="1" applyBorder="1" applyAlignment="1">
      <alignment horizontal="center" vertical="center"/>
    </xf>
    <xf numFmtId="0" fontId="34" fillId="15" borderId="18" xfId="0" applyFont="1" applyFill="1" applyBorder="1" applyAlignment="1">
      <alignment horizontal="left" vertical="top"/>
    </xf>
    <xf numFmtId="0" fontId="35" fillId="15" borderId="19" xfId="0" applyFont="1" applyFill="1" applyBorder="1" applyAlignment="1">
      <alignment horizontal="left" vertical="top"/>
    </xf>
    <xf numFmtId="0" fontId="3" fillId="15" borderId="20" xfId="0" applyFont="1" applyFill="1" applyBorder="1" applyAlignment="1" applyProtection="1">
      <alignment horizontal="center" vertical="top" wrapText="1"/>
      <protection locked="0"/>
    </xf>
    <xf numFmtId="0" fontId="34" fillId="5" borderId="1" xfId="0" applyFont="1" applyFill="1" applyBorder="1" applyAlignment="1">
      <alignment horizontal="left" vertical="top"/>
    </xf>
    <xf numFmtId="0" fontId="18" fillId="3" borderId="20" xfId="0" applyFont="1" applyFill="1" applyBorder="1" applyAlignment="1">
      <alignment horizontal="center" vertical="center" wrapText="1"/>
    </xf>
    <xf numFmtId="0" fontId="3" fillId="6" borderId="2" xfId="0" applyFont="1" applyFill="1" applyBorder="1" applyAlignment="1" applyProtection="1">
      <alignment horizontal="center" vertical="top" wrapText="1"/>
      <protection locked="0"/>
    </xf>
    <xf numFmtId="0" fontId="9" fillId="5" borderId="20" xfId="0" applyFont="1" applyFill="1" applyBorder="1" applyAlignment="1">
      <alignment vertical="center" wrapText="1"/>
    </xf>
    <xf numFmtId="0" fontId="20" fillId="5" borderId="20" xfId="0" applyFont="1" applyFill="1" applyBorder="1" applyAlignment="1">
      <alignment horizontal="center" vertical="top" wrapText="1"/>
    </xf>
    <xf numFmtId="0" fontId="20" fillId="16" borderId="20" xfId="0" applyFont="1" applyFill="1" applyBorder="1" applyAlignment="1">
      <alignment horizontal="center" vertical="center" wrapText="1"/>
    </xf>
    <xf numFmtId="0" fontId="3" fillId="16" borderId="5" xfId="0" applyFont="1" applyFill="1" applyBorder="1" applyAlignment="1" applyProtection="1">
      <alignment horizontal="center" vertical="top" wrapText="1"/>
      <protection locked="0"/>
    </xf>
    <xf numFmtId="0" fontId="3" fillId="16" borderId="2" xfId="0" applyFont="1" applyFill="1" applyBorder="1" applyAlignment="1" applyProtection="1">
      <alignment horizontal="center" vertical="top" wrapText="1"/>
      <protection locked="0"/>
    </xf>
    <xf numFmtId="0" fontId="21" fillId="15" borderId="19" xfId="0" applyFont="1" applyFill="1" applyBorder="1" applyAlignment="1" applyProtection="1">
      <alignment horizontal="center" vertical="top" wrapText="1"/>
      <protection locked="0"/>
    </xf>
    <xf numFmtId="0" fontId="34" fillId="5" borderId="4" xfId="0" applyFont="1" applyFill="1" applyBorder="1" applyAlignment="1">
      <alignment horizontal="left" vertical="center"/>
    </xf>
    <xf numFmtId="0" fontId="9" fillId="15" borderId="19" xfId="0" applyFont="1" applyFill="1" applyBorder="1" applyAlignment="1">
      <alignment horizontal="center" vertical="center" wrapText="1"/>
    </xf>
    <xf numFmtId="0" fontId="9" fillId="15" borderId="20" xfId="0" applyFont="1" applyFill="1" applyBorder="1" applyAlignment="1">
      <alignment horizontal="center" vertical="center"/>
    </xf>
    <xf numFmtId="0" fontId="19" fillId="6" borderId="5" xfId="0" applyFont="1" applyFill="1" applyBorder="1" applyAlignment="1">
      <alignment vertical="top" wrapText="1"/>
    </xf>
    <xf numFmtId="0" fontId="19" fillId="6" borderId="2" xfId="0" applyFont="1" applyFill="1" applyBorder="1" applyAlignment="1">
      <alignment vertical="top" wrapText="1"/>
    </xf>
    <xf numFmtId="0" fontId="42" fillId="2" borderId="0" xfId="0" applyFont="1" applyFill="1">
      <alignment vertical="center"/>
    </xf>
    <xf numFmtId="0" fontId="31" fillId="3" borderId="1" xfId="0" applyFont="1" applyFill="1" applyBorder="1" applyAlignment="1">
      <alignment horizontal="left" vertical="top"/>
    </xf>
    <xf numFmtId="0" fontId="31" fillId="3" borderId="5" xfId="0" applyFont="1" applyFill="1" applyBorder="1" applyAlignment="1">
      <alignment horizontal="left" vertical="top"/>
    </xf>
    <xf numFmtId="0" fontId="32" fillId="3" borderId="5" xfId="0" applyFont="1" applyFill="1" applyBorder="1">
      <alignment vertical="center"/>
    </xf>
    <xf numFmtId="0" fontId="32" fillId="3" borderId="5" xfId="0" applyFont="1" applyFill="1" applyBorder="1" applyAlignment="1"/>
    <xf numFmtId="0" fontId="32" fillId="3" borderId="2" xfId="0" applyFont="1" applyFill="1" applyBorder="1">
      <alignment vertical="center"/>
    </xf>
    <xf numFmtId="0" fontId="43" fillId="0" borderId="8" xfId="0" applyFont="1" applyBorder="1" applyProtection="1">
      <alignment vertical="center"/>
      <protection locked="0"/>
    </xf>
    <xf numFmtId="0" fontId="43" fillId="0" borderId="6" xfId="0" applyFont="1" applyBorder="1" applyProtection="1">
      <alignment vertical="center"/>
      <protection locked="0"/>
    </xf>
    <xf numFmtId="0" fontId="44" fillId="0" borderId="6" xfId="0" applyFont="1" applyBorder="1" applyProtection="1">
      <alignment vertical="center"/>
      <protection locked="0"/>
    </xf>
    <xf numFmtId="0" fontId="44" fillId="0" borderId="6" xfId="0" applyFont="1" applyBorder="1">
      <alignment vertical="center"/>
    </xf>
    <xf numFmtId="0" fontId="34" fillId="5" borderId="3" xfId="0" applyFont="1" applyFill="1" applyBorder="1" applyAlignment="1">
      <alignment horizontal="left" vertical="top"/>
    </xf>
    <xf numFmtId="0" fontId="34" fillId="5" borderId="0" xfId="0" applyFont="1" applyFill="1" applyAlignment="1">
      <alignment horizontal="left" vertical="top"/>
    </xf>
    <xf numFmtId="0" fontId="34" fillId="5" borderId="0" xfId="0" applyFont="1" applyFill="1">
      <alignment vertical="center"/>
    </xf>
    <xf numFmtId="0" fontId="34" fillId="5" borderId="7" xfId="0" applyFont="1" applyFill="1" applyBorder="1">
      <alignment vertical="center"/>
    </xf>
    <xf numFmtId="0" fontId="45" fillId="0" borderId="0" xfId="0" applyFont="1" applyAlignment="1" applyProtection="1">
      <alignment horizontal="left" vertical="center"/>
      <protection locked="0"/>
    </xf>
    <xf numFmtId="0" fontId="46" fillId="2" borderId="0" xfId="0" applyFont="1" applyFill="1" applyAlignment="1" applyProtection="1">
      <alignment horizontal="center" vertical="center"/>
      <protection locked="0"/>
    </xf>
    <xf numFmtId="0" fontId="46" fillId="2" borderId="0" xfId="0" applyFont="1" applyFill="1" applyProtection="1">
      <alignment vertical="center"/>
      <protection locked="0"/>
    </xf>
    <xf numFmtId="0" fontId="34" fillId="2" borderId="1" xfId="0" applyFont="1" applyFill="1" applyBorder="1" applyAlignment="1">
      <alignment vertical="top"/>
    </xf>
    <xf numFmtId="0" fontId="34" fillId="2" borderId="5" xfId="0" applyFont="1" applyFill="1" applyBorder="1" applyAlignment="1">
      <alignment vertical="top"/>
    </xf>
    <xf numFmtId="0" fontId="34" fillId="2" borderId="2" xfId="0" applyFont="1" applyFill="1" applyBorder="1" applyAlignment="1">
      <alignment vertical="top"/>
    </xf>
    <xf numFmtId="0" fontId="34" fillId="2" borderId="0" xfId="0" applyFont="1" applyFill="1" applyAlignment="1">
      <alignment horizontal="left" vertical="top"/>
    </xf>
    <xf numFmtId="0" fontId="32" fillId="2" borderId="0" xfId="0" applyFont="1" applyFill="1" applyAlignment="1">
      <alignment vertical="top" wrapText="1"/>
    </xf>
    <xf numFmtId="0" fontId="32" fillId="2" borderId="7" xfId="0" applyFont="1" applyFill="1" applyBorder="1" applyAlignment="1">
      <alignment vertical="top" wrapText="1"/>
    </xf>
    <xf numFmtId="0" fontId="32" fillId="2" borderId="5" xfId="0" applyFont="1" applyFill="1" applyBorder="1" applyAlignment="1">
      <alignment vertical="top" wrapText="1"/>
    </xf>
    <xf numFmtId="0" fontId="32" fillId="2" borderId="2" xfId="0" applyFont="1" applyFill="1" applyBorder="1" applyAlignment="1">
      <alignment vertical="top" wrapText="1"/>
    </xf>
    <xf numFmtId="0" fontId="33" fillId="2" borderId="5" xfId="0" applyFont="1" applyFill="1" applyBorder="1" applyAlignment="1">
      <alignment horizontal="left" vertical="top"/>
    </xf>
    <xf numFmtId="9" fontId="34" fillId="0" borderId="5" xfId="2" applyFont="1" applyFill="1" applyBorder="1" applyAlignment="1">
      <alignment horizontal="left" vertical="top"/>
    </xf>
    <xf numFmtId="0" fontId="32" fillId="2" borderId="15" xfId="0" applyFont="1" applyFill="1" applyBorder="1" applyAlignment="1">
      <alignment horizontal="right" vertical="top" wrapText="1"/>
    </xf>
    <xf numFmtId="0" fontId="32" fillId="2" borderId="5" xfId="0" applyFont="1" applyFill="1" applyBorder="1" applyAlignment="1">
      <alignment horizontal="center" vertical="center"/>
    </xf>
    <xf numFmtId="0" fontId="32" fillId="2" borderId="2" xfId="0" applyFont="1" applyFill="1" applyBorder="1">
      <alignment vertical="center"/>
    </xf>
    <xf numFmtId="38" fontId="43" fillId="0" borderId="6" xfId="0" applyNumberFormat="1" applyFont="1" applyBorder="1" applyProtection="1">
      <alignment vertical="center"/>
      <protection locked="0"/>
    </xf>
    <xf numFmtId="0" fontId="32" fillId="2" borderId="12" xfId="0" applyFont="1" applyFill="1" applyBorder="1" applyAlignment="1">
      <alignment vertical="top" wrapText="1"/>
    </xf>
    <xf numFmtId="0" fontId="32" fillId="2" borderId="5" xfId="0" applyFont="1" applyFill="1" applyBorder="1" applyAlignment="1"/>
    <xf numFmtId="0" fontId="32" fillId="2" borderId="14" xfId="0" applyFont="1" applyFill="1" applyBorder="1">
      <alignment vertical="center"/>
    </xf>
    <xf numFmtId="0" fontId="33" fillId="2" borderId="0" xfId="0" applyFont="1" applyFill="1" applyBorder="1" applyAlignment="1">
      <alignment horizontal="left" vertical="top"/>
    </xf>
    <xf numFmtId="0" fontId="32" fillId="2" borderId="0" xfId="0" applyFont="1" applyFill="1" applyAlignment="1"/>
    <xf numFmtId="0" fontId="34" fillId="2" borderId="3" xfId="0" applyFont="1" applyFill="1" applyBorder="1" applyAlignment="1">
      <alignment vertical="top"/>
    </xf>
    <xf numFmtId="0" fontId="34" fillId="2" borderId="0" xfId="0" applyFont="1" applyFill="1" applyAlignment="1">
      <alignment vertical="top"/>
    </xf>
    <xf numFmtId="0" fontId="34" fillId="2" borderId="7" xfId="0" applyFont="1" applyFill="1" applyBorder="1" applyAlignment="1">
      <alignment vertical="top"/>
    </xf>
    <xf numFmtId="0" fontId="34" fillId="5" borderId="5" xfId="0" applyFont="1" applyFill="1" applyBorder="1" applyAlignment="1">
      <alignment horizontal="left" vertical="top"/>
    </xf>
    <xf numFmtId="0" fontId="34" fillId="5" borderId="5" xfId="0" applyFont="1" applyFill="1" applyBorder="1">
      <alignment vertical="center"/>
    </xf>
    <xf numFmtId="0" fontId="34" fillId="5" borderId="2" xfId="0" applyFont="1" applyFill="1" applyBorder="1">
      <alignment vertical="center"/>
    </xf>
    <xf numFmtId="0" fontId="47" fillId="2" borderId="0" xfId="0" applyFont="1" applyFill="1">
      <alignment vertical="center"/>
    </xf>
    <xf numFmtId="0" fontId="47" fillId="2" borderId="0" xfId="0" applyFont="1" applyFill="1" applyAlignment="1"/>
    <xf numFmtId="0" fontId="47" fillId="2" borderId="7" xfId="0" applyFont="1" applyFill="1" applyBorder="1">
      <alignment vertical="center"/>
    </xf>
    <xf numFmtId="0" fontId="48" fillId="2" borderId="13" xfId="0" applyFont="1" applyFill="1" applyBorder="1" applyAlignment="1">
      <alignment wrapText="1"/>
    </xf>
    <xf numFmtId="0" fontId="34" fillId="0" borderId="5" xfId="0" applyFont="1" applyFill="1" applyBorder="1" applyAlignment="1">
      <alignment horizontal="left" vertical="top"/>
    </xf>
    <xf numFmtId="0" fontId="49" fillId="2" borderId="15" xfId="0" applyFont="1" applyFill="1" applyBorder="1" applyAlignment="1">
      <alignment vertical="top" wrapText="1"/>
    </xf>
    <xf numFmtId="0" fontId="32" fillId="2" borderId="16" xfId="0" applyFont="1" applyFill="1" applyBorder="1" applyAlignment="1"/>
    <xf numFmtId="0" fontId="32" fillId="2" borderId="17" xfId="0" applyFont="1" applyFill="1" applyBorder="1">
      <alignment vertical="center"/>
    </xf>
    <xf numFmtId="176" fontId="43" fillId="0" borderId="6" xfId="0" applyNumberFormat="1" applyFont="1" applyBorder="1" applyProtection="1">
      <alignment vertical="center"/>
      <protection locked="0"/>
    </xf>
    <xf numFmtId="0" fontId="34" fillId="2" borderId="0" xfId="0" applyFont="1" applyFill="1" applyBorder="1" applyAlignment="1">
      <alignment vertical="top"/>
    </xf>
    <xf numFmtId="0" fontId="32" fillId="2" borderId="11" xfId="0" applyFont="1" applyFill="1" applyBorder="1" applyAlignment="1">
      <alignment vertical="top" wrapText="1"/>
    </xf>
    <xf numFmtId="0" fontId="48" fillId="2" borderId="21" xfId="0" applyFont="1" applyFill="1" applyBorder="1" applyAlignment="1">
      <alignment wrapText="1"/>
    </xf>
    <xf numFmtId="0" fontId="32" fillId="2" borderId="22" xfId="0" applyFont="1" applyFill="1" applyBorder="1">
      <alignment vertical="center"/>
    </xf>
    <xf numFmtId="0" fontId="48" fillId="2" borderId="5" xfId="0" applyFont="1" applyFill="1" applyBorder="1" applyAlignment="1">
      <alignment wrapText="1"/>
    </xf>
    <xf numFmtId="0" fontId="34" fillId="2" borderId="4" xfId="0" applyFont="1" applyFill="1" applyBorder="1" applyAlignment="1">
      <alignment vertical="top"/>
    </xf>
    <xf numFmtId="0" fontId="34" fillId="2" borderId="9" xfId="0" applyFont="1" applyFill="1" applyBorder="1" applyAlignment="1">
      <alignment vertical="top"/>
    </xf>
    <xf numFmtId="0" fontId="34" fillId="2" borderId="10" xfId="0" applyFont="1" applyFill="1" applyBorder="1" applyAlignment="1">
      <alignment vertical="top"/>
    </xf>
    <xf numFmtId="0" fontId="50" fillId="15" borderId="19" xfId="0" applyFont="1" applyFill="1" applyBorder="1" applyAlignment="1">
      <alignment horizontal="left" vertical="top"/>
    </xf>
    <xf numFmtId="0" fontId="50" fillId="15" borderId="18" xfId="0" applyFont="1" applyFill="1" applyBorder="1" applyAlignment="1">
      <alignment horizontal="left" vertical="top"/>
    </xf>
    <xf numFmtId="0" fontId="20" fillId="16" borderId="2" xfId="0" applyFont="1" applyFill="1" applyBorder="1" applyAlignment="1">
      <alignment horizontal="center" vertical="center" wrapText="1"/>
    </xf>
    <xf numFmtId="0" fontId="0" fillId="2" borderId="0" xfId="0" applyFill="1">
      <alignment vertical="center"/>
    </xf>
    <xf numFmtId="0" fontId="10" fillId="3" borderId="19" xfId="0" applyFont="1" applyFill="1" applyBorder="1" applyAlignment="1">
      <alignment horizontal="center" vertical="center" wrapText="1"/>
    </xf>
    <xf numFmtId="0" fontId="34" fillId="2" borderId="5" xfId="0" applyFont="1" applyFill="1" applyBorder="1" applyAlignment="1">
      <alignment horizontal="left" vertical="top" wrapText="1"/>
    </xf>
    <xf numFmtId="0" fontId="34" fillId="0" borderId="19" xfId="0" applyFont="1" applyBorder="1" applyAlignment="1">
      <alignment horizontal="left" vertical="top" wrapText="1"/>
    </xf>
    <xf numFmtId="0" fontId="34" fillId="0" borderId="5" xfId="0" applyFont="1" applyBorder="1" applyAlignment="1">
      <alignment horizontal="left" vertical="top" wrapText="1"/>
    </xf>
    <xf numFmtId="0" fontId="3" fillId="6" borderId="0" xfId="0" applyFont="1" applyFill="1" applyAlignment="1" applyProtection="1">
      <alignment horizontal="center" vertical="top" wrapText="1"/>
      <protection locked="0"/>
    </xf>
    <xf numFmtId="0" fontId="47" fillId="2" borderId="1" xfId="0" applyFont="1" applyFill="1" applyBorder="1" applyAlignment="1">
      <alignment horizontal="left" vertical="top"/>
    </xf>
    <xf numFmtId="0" fontId="3" fillId="2" borderId="0" xfId="0" applyFont="1" applyFill="1" applyAlignment="1">
      <alignment horizontal="left" vertical="top" wrapText="1"/>
    </xf>
    <xf numFmtId="0" fontId="53" fillId="19" borderId="0" xfId="0" applyFont="1" applyFill="1">
      <alignment vertical="center"/>
    </xf>
    <xf numFmtId="0" fontId="0" fillId="19" borderId="0" xfId="0" applyFill="1">
      <alignment vertical="center"/>
    </xf>
    <xf numFmtId="2" fontId="54" fillId="20" borderId="6" xfId="0" applyNumberFormat="1" applyFont="1" applyFill="1" applyBorder="1">
      <alignment vertical="center"/>
    </xf>
    <xf numFmtId="10" fontId="54" fillId="20" borderId="6" xfId="0" applyNumberFormat="1" applyFont="1" applyFill="1" applyBorder="1">
      <alignment vertical="center"/>
    </xf>
    <xf numFmtId="2" fontId="54" fillId="20" borderId="24" xfId="0" applyNumberFormat="1" applyFont="1" applyFill="1" applyBorder="1">
      <alignment vertical="center"/>
    </xf>
    <xf numFmtId="10" fontId="54" fillId="20" borderId="24" xfId="0" applyNumberFormat="1" applyFont="1" applyFill="1" applyBorder="1">
      <alignment vertical="center"/>
    </xf>
    <xf numFmtId="0" fontId="0" fillId="0" borderId="26" xfId="0" applyBorder="1">
      <alignment vertical="center"/>
    </xf>
    <xf numFmtId="38" fontId="0" fillId="0" borderId="26" xfId="0" applyNumberFormat="1" applyBorder="1">
      <alignment vertical="center"/>
    </xf>
    <xf numFmtId="2" fontId="54" fillId="20" borderId="8" xfId="0" applyNumberFormat="1" applyFont="1" applyFill="1" applyBorder="1">
      <alignment vertical="center"/>
    </xf>
    <xf numFmtId="2" fontId="54" fillId="20" borderId="27" xfId="0" applyNumberFormat="1" applyFont="1" applyFill="1" applyBorder="1">
      <alignment vertical="center"/>
    </xf>
    <xf numFmtId="0" fontId="0" fillId="19" borderId="25" xfId="0" applyFill="1" applyBorder="1">
      <alignment vertical="center"/>
    </xf>
    <xf numFmtId="0" fontId="31" fillId="2" borderId="1" xfId="0" applyFont="1" applyFill="1" applyBorder="1" applyAlignment="1">
      <alignment horizontal="left" vertical="top"/>
    </xf>
    <xf numFmtId="0" fontId="31" fillId="2" borderId="3" xfId="0" applyFont="1" applyFill="1" applyBorder="1" applyAlignment="1">
      <alignment horizontal="left" vertical="top"/>
    </xf>
    <xf numFmtId="9" fontId="0" fillId="0" borderId="0" xfId="2" applyFont="1">
      <alignment vertical="center"/>
    </xf>
    <xf numFmtId="9" fontId="0" fillId="17" borderId="0" xfId="2" applyFont="1" applyFill="1">
      <alignment vertical="center"/>
    </xf>
    <xf numFmtId="0" fontId="55" fillId="21" borderId="29" xfId="6" applyFont="1" applyFill="1" applyBorder="1" applyAlignment="1">
      <alignment horizontal="center" vertical="center" wrapText="1"/>
    </xf>
    <xf numFmtId="0" fontId="55" fillId="21" borderId="29" xfId="6" applyFont="1" applyFill="1" applyBorder="1" applyAlignment="1">
      <alignment horizontal="center" vertical="center"/>
    </xf>
    <xf numFmtId="0" fontId="56" fillId="21" borderId="29" xfId="6" applyFont="1" applyFill="1" applyBorder="1" applyAlignment="1">
      <alignment horizontal="center" vertical="center" wrapText="1"/>
    </xf>
    <xf numFmtId="0" fontId="56" fillId="21" borderId="1" xfId="6" applyFont="1" applyFill="1" applyBorder="1" applyAlignment="1">
      <alignment horizontal="center" vertical="center" wrapText="1"/>
    </xf>
    <xf numFmtId="0" fontId="34" fillId="2" borderId="26" xfId="0" applyFont="1" applyFill="1" applyBorder="1" applyAlignment="1">
      <alignment horizontal="left" vertical="top"/>
    </xf>
    <xf numFmtId="0" fontId="0" fillId="2" borderId="0" xfId="0" applyFill="1" applyAlignment="1">
      <alignment vertical="top" wrapText="1"/>
    </xf>
    <xf numFmtId="0" fontId="0" fillId="2" borderId="0" xfId="0" applyFill="1" applyAlignment="1">
      <alignment vertical="top"/>
    </xf>
    <xf numFmtId="0" fontId="34" fillId="2" borderId="5" xfId="0" applyFont="1" applyFill="1" applyBorder="1" applyAlignment="1">
      <alignment horizontal="left" vertical="top" wrapText="1"/>
    </xf>
    <xf numFmtId="0" fontId="34" fillId="2" borderId="26" xfId="0" applyFont="1" applyFill="1" applyBorder="1" applyAlignment="1">
      <alignment horizontal="left" vertical="top" wrapText="1"/>
    </xf>
    <xf numFmtId="0" fontId="31" fillId="3" borderId="19" xfId="0" applyFont="1" applyFill="1" applyBorder="1" applyAlignment="1">
      <alignment horizontal="left" vertical="center"/>
    </xf>
    <xf numFmtId="0" fontId="31" fillId="3" borderId="26" xfId="0" applyFont="1" applyFill="1" applyBorder="1" applyAlignment="1">
      <alignment vertical="center" wrapText="1"/>
    </xf>
    <xf numFmtId="0" fontId="27" fillId="2" borderId="26" xfId="0" applyFont="1" applyFill="1" applyBorder="1" applyAlignment="1">
      <alignment vertical="top" wrapText="1"/>
    </xf>
    <xf numFmtId="0" fontId="34" fillId="2" borderId="26" xfId="0" applyFont="1" applyFill="1" applyBorder="1" applyAlignment="1">
      <alignment vertical="top" wrapText="1"/>
    </xf>
    <xf numFmtId="0" fontId="34" fillId="5" borderId="26" xfId="0" applyFont="1" applyFill="1" applyBorder="1" applyAlignment="1">
      <alignment vertical="center" wrapText="1"/>
    </xf>
    <xf numFmtId="0" fontId="34" fillId="5" borderId="26" xfId="0" applyFont="1" applyFill="1" applyBorder="1" applyAlignment="1">
      <alignment vertical="top" wrapText="1"/>
    </xf>
    <xf numFmtId="0" fontId="37" fillId="2" borderId="26" xfId="0" applyFont="1" applyFill="1" applyBorder="1" applyAlignment="1">
      <alignment horizontal="left" vertical="top" wrapText="1"/>
    </xf>
    <xf numFmtId="0" fontId="34" fillId="0" borderId="26" xfId="0" applyFont="1" applyBorder="1" applyAlignment="1">
      <alignment horizontal="left" vertical="top" wrapText="1"/>
    </xf>
    <xf numFmtId="0" fontId="31" fillId="3" borderId="26" xfId="0" applyFont="1" applyFill="1" applyBorder="1" applyAlignment="1">
      <alignment horizontal="left" vertical="center"/>
    </xf>
    <xf numFmtId="0" fontId="34" fillId="15" borderId="26" xfId="0" applyFont="1" applyFill="1" applyBorder="1" applyAlignment="1">
      <alignment horizontal="left" vertical="top"/>
    </xf>
    <xf numFmtId="0" fontId="34" fillId="5" borderId="26" xfId="0" applyFont="1" applyFill="1" applyBorder="1" applyAlignment="1">
      <alignment horizontal="left" vertical="center"/>
    </xf>
    <xf numFmtId="0" fontId="34" fillId="15" borderId="26" xfId="0" quotePrefix="1" applyFont="1" applyFill="1" applyBorder="1" applyAlignment="1">
      <alignment horizontal="left" vertical="top"/>
    </xf>
    <xf numFmtId="0" fontId="50" fillId="15" borderId="26" xfId="0" applyFont="1" applyFill="1" applyBorder="1" applyAlignment="1">
      <alignment horizontal="left" vertical="top"/>
    </xf>
    <xf numFmtId="0" fontId="0" fillId="11" borderId="26" xfId="0" applyFill="1" applyBorder="1">
      <alignment vertical="center"/>
    </xf>
    <xf numFmtId="2" fontId="54" fillId="20" borderId="8" xfId="0" applyNumberFormat="1" applyFont="1" applyFill="1" applyBorder="1" applyAlignment="1">
      <alignment horizontal="right" vertical="center"/>
    </xf>
    <xf numFmtId="2" fontId="54" fillId="20" borderId="6" xfId="0" applyNumberFormat="1" applyFont="1" applyFill="1" applyBorder="1" applyAlignment="1">
      <alignment horizontal="right" vertical="center"/>
    </xf>
    <xf numFmtId="10" fontId="54" fillId="20" borderId="6" xfId="0" applyNumberFormat="1" applyFont="1" applyFill="1" applyBorder="1" applyAlignment="1">
      <alignment horizontal="right" vertical="center"/>
    </xf>
    <xf numFmtId="0" fontId="57" fillId="3" borderId="0" xfId="0" applyFont="1" applyFill="1">
      <alignment vertical="center"/>
    </xf>
    <xf numFmtId="0" fontId="58" fillId="3" borderId="0" xfId="0" applyFont="1" applyFill="1">
      <alignment vertical="center"/>
    </xf>
    <xf numFmtId="0" fontId="59" fillId="18" borderId="3" xfId="0" applyFont="1" applyFill="1" applyBorder="1" applyAlignment="1">
      <alignment horizontal="center" vertical="center"/>
    </xf>
    <xf numFmtId="0" fontId="59" fillId="3" borderId="3" xfId="0" applyFont="1" applyFill="1" applyBorder="1" applyAlignment="1">
      <alignment horizontal="center" vertical="center"/>
    </xf>
    <xf numFmtId="0" fontId="59" fillId="3" borderId="6" xfId="0" applyFont="1" applyFill="1" applyBorder="1" applyAlignment="1">
      <alignment horizontal="right" vertical="center"/>
    </xf>
    <xf numFmtId="0" fontId="58" fillId="3" borderId="6" xfId="0" applyFont="1" applyFill="1" applyBorder="1" applyAlignment="1">
      <alignment vertical="center" wrapText="1"/>
    </xf>
    <xf numFmtId="0" fontId="59" fillId="3" borderId="28" xfId="0" applyFont="1" applyFill="1" applyBorder="1" applyAlignment="1">
      <alignment horizontal="right" vertical="center"/>
    </xf>
    <xf numFmtId="0" fontId="58" fillId="3" borderId="28" xfId="0" applyFont="1" applyFill="1" applyBorder="1" applyAlignment="1">
      <alignment vertical="center" wrapText="1"/>
    </xf>
    <xf numFmtId="0" fontId="60" fillId="3" borderId="24" xfId="0" applyFont="1" applyFill="1" applyBorder="1">
      <alignment vertical="center"/>
    </xf>
    <xf numFmtId="0" fontId="58" fillId="3" borderId="6" xfId="0" applyFont="1" applyFill="1" applyBorder="1">
      <alignment vertical="center"/>
    </xf>
    <xf numFmtId="0" fontId="50" fillId="5" borderId="6" xfId="0" applyFont="1" applyFill="1" applyBorder="1" applyAlignment="1">
      <alignment horizontal="left" vertical="center"/>
    </xf>
    <xf numFmtId="0" fontId="59" fillId="3" borderId="6" xfId="0" quotePrefix="1" applyFont="1" applyFill="1" applyBorder="1" applyAlignment="1">
      <alignment horizontal="right" vertical="center"/>
    </xf>
    <xf numFmtId="0" fontId="34" fillId="2" borderId="5" xfId="0" applyFont="1" applyFill="1" applyBorder="1" applyAlignment="1">
      <alignment horizontal="left" vertical="top" wrapText="1"/>
    </xf>
    <xf numFmtId="0" fontId="34" fillId="2" borderId="5" xfId="0" applyFont="1" applyFill="1" applyBorder="1" applyAlignment="1">
      <alignment horizontal="left" vertical="top" wrapText="1"/>
    </xf>
    <xf numFmtId="0" fontId="34" fillId="2" borderId="0" xfId="0" applyFont="1" applyFill="1" applyBorder="1" applyAlignment="1">
      <alignment horizontal="left" vertical="top" wrapText="1"/>
    </xf>
    <xf numFmtId="0" fontId="34" fillId="2" borderId="18" xfId="0" applyFont="1" applyFill="1" applyBorder="1" applyAlignment="1">
      <alignment horizontal="left" vertical="top"/>
    </xf>
    <xf numFmtId="0" fontId="47" fillId="2" borderId="3" xfId="0" applyFont="1" applyFill="1" applyBorder="1" applyAlignment="1">
      <alignment horizontal="left" vertical="top"/>
    </xf>
    <xf numFmtId="0" fontId="32" fillId="2" borderId="0" xfId="0" applyFont="1" applyFill="1" applyBorder="1" applyAlignment="1"/>
    <xf numFmtId="0" fontId="32" fillId="2" borderId="7" xfId="0" applyFont="1" applyFill="1" applyBorder="1">
      <alignment vertical="center"/>
    </xf>
    <xf numFmtId="0" fontId="32" fillId="2" borderId="0" xfId="0" applyFont="1" applyFill="1" applyBorder="1" applyAlignment="1">
      <alignment horizontal="right" vertical="top"/>
    </xf>
    <xf numFmtId="0" fontId="22" fillId="2" borderId="0" xfId="0" applyFont="1" applyFill="1" applyAlignment="1">
      <alignment horizontal="center" vertical="top"/>
    </xf>
    <xf numFmtId="0" fontId="3" fillId="2" borderId="0" xfId="0" applyFont="1" applyFill="1" applyAlignment="1" applyProtection="1">
      <alignment horizontal="center" vertical="top"/>
      <protection locked="0"/>
    </xf>
    <xf numFmtId="0" fontId="3" fillId="2" borderId="0" xfId="0" applyFont="1" applyFill="1" applyAlignment="1">
      <alignment horizontal="center" vertical="center"/>
    </xf>
    <xf numFmtId="0" fontId="22" fillId="7" borderId="0" xfId="0" applyFont="1" applyFill="1" applyAlignment="1">
      <alignment horizontal="center" vertical="top"/>
    </xf>
    <xf numFmtId="0" fontId="21" fillId="8" borderId="0" xfId="0" applyFont="1" applyFill="1" applyAlignment="1" applyProtection="1">
      <alignment horizontal="center" vertical="top"/>
      <protection locked="0"/>
    </xf>
    <xf numFmtId="0" fontId="21" fillId="9" borderId="0" xfId="0" applyFont="1" applyFill="1" applyAlignment="1" applyProtection="1">
      <alignment horizontal="center" vertical="top"/>
      <protection locked="0"/>
    </xf>
    <xf numFmtId="0" fontId="21" fillId="10" borderId="0" xfId="0" applyFont="1" applyFill="1" applyAlignment="1">
      <alignment horizontal="left" vertical="center"/>
    </xf>
    <xf numFmtId="0" fontId="43" fillId="22" borderId="8" xfId="0" applyFont="1" applyFill="1" applyBorder="1" applyProtection="1">
      <alignment vertical="center"/>
      <protection locked="0"/>
    </xf>
    <xf numFmtId="0" fontId="3" fillId="16" borderId="7" xfId="0" applyFont="1" applyFill="1" applyBorder="1" applyAlignment="1" applyProtection="1">
      <alignment horizontal="center" vertical="top" wrapText="1"/>
      <protection locked="0"/>
    </xf>
    <xf numFmtId="0" fontId="3" fillId="23" borderId="0" xfId="0" applyFont="1" applyFill="1" applyAlignment="1" applyProtection="1">
      <alignment horizontal="right" vertical="top"/>
      <protection locked="0"/>
    </xf>
    <xf numFmtId="9" fontId="61" fillId="2" borderId="0" xfId="2" applyFont="1" applyFill="1" applyAlignment="1" applyProtection="1">
      <alignment horizontal="left" vertical="top"/>
    </xf>
    <xf numFmtId="0" fontId="61" fillId="2" borderId="0" xfId="0" applyFont="1" applyFill="1" applyAlignment="1">
      <alignment horizontal="left" vertical="top"/>
    </xf>
    <xf numFmtId="0" fontId="22" fillId="24" borderId="0" xfId="0" applyFont="1" applyFill="1" applyAlignment="1">
      <alignment horizontal="left" vertical="center"/>
    </xf>
    <xf numFmtId="0" fontId="0" fillId="22" borderId="26" xfId="0" applyFill="1" applyBorder="1">
      <alignment vertical="center"/>
    </xf>
    <xf numFmtId="0" fontId="62" fillId="12" borderId="0" xfId="0" applyFont="1" applyFill="1" applyAlignment="1" applyProtection="1">
      <alignment horizontal="right" vertical="top"/>
      <protection locked="0"/>
    </xf>
    <xf numFmtId="0" fontId="62" fillId="23" borderId="0" xfId="0" applyFont="1" applyFill="1" applyAlignment="1" applyProtection="1">
      <alignment horizontal="right" vertical="top"/>
      <protection locked="0"/>
    </xf>
    <xf numFmtId="0" fontId="63" fillId="2" borderId="19" xfId="0" applyFont="1" applyFill="1" applyBorder="1" applyAlignment="1">
      <alignment horizontal="left" vertical="top"/>
    </xf>
    <xf numFmtId="0" fontId="34" fillId="22" borderId="26" xfId="0" applyFont="1" applyFill="1" applyBorder="1" applyAlignment="1">
      <alignment horizontal="left" vertical="center"/>
    </xf>
    <xf numFmtId="0" fontId="0" fillId="0" borderId="26" xfId="0" applyNumberFormat="1" applyBorder="1">
      <alignment vertical="center"/>
    </xf>
    <xf numFmtId="0" fontId="64" fillId="2" borderId="0" xfId="0" applyFont="1" applyFill="1">
      <alignment vertical="center"/>
    </xf>
    <xf numFmtId="0" fontId="31" fillId="3" borderId="9" xfId="0" applyFont="1" applyFill="1" applyBorder="1" applyAlignment="1">
      <alignment horizontal="left" vertical="center"/>
    </xf>
    <xf numFmtId="0" fontId="65" fillId="2" borderId="0" xfId="0" applyFont="1" applyFill="1" applyAlignment="1">
      <alignment horizontal="left" vertical="top"/>
    </xf>
    <xf numFmtId="0" fontId="19" fillId="6" borderId="19" xfId="0" applyFont="1" applyFill="1" applyBorder="1" applyAlignment="1">
      <alignment vertical="top" wrapText="1"/>
    </xf>
    <xf numFmtId="0" fontId="35" fillId="15" borderId="5" xfId="0" applyFont="1" applyFill="1" applyBorder="1" applyAlignment="1">
      <alignment horizontal="left" vertical="top"/>
    </xf>
    <xf numFmtId="0" fontId="34" fillId="5" borderId="9" xfId="0" applyFont="1" applyFill="1" applyBorder="1" applyAlignment="1">
      <alignment horizontal="left" vertical="center"/>
    </xf>
    <xf numFmtId="0" fontId="38" fillId="2" borderId="0" xfId="0" applyFont="1" applyFill="1" applyBorder="1" applyAlignment="1">
      <alignment horizontal="left" vertical="top"/>
    </xf>
    <xf numFmtId="0" fontId="31" fillId="2" borderId="4" xfId="0" applyFont="1" applyFill="1" applyBorder="1" applyAlignment="1">
      <alignment horizontal="left" vertical="top"/>
    </xf>
    <xf numFmtId="0" fontId="35" fillId="2" borderId="9" xfId="0" applyFont="1" applyFill="1" applyBorder="1" applyAlignment="1">
      <alignment horizontal="left" vertical="top"/>
    </xf>
    <xf numFmtId="0" fontId="50" fillId="15" borderId="5" xfId="0" applyFont="1" applyFill="1" applyBorder="1" applyAlignment="1">
      <alignment horizontal="left" vertical="top"/>
    </xf>
    <xf numFmtId="0" fontId="50" fillId="15" borderId="0" xfId="0" applyFont="1" applyFill="1" applyBorder="1" applyAlignment="1">
      <alignment horizontal="left" vertical="top"/>
    </xf>
    <xf numFmtId="0" fontId="63" fillId="2" borderId="0" xfId="0" applyFont="1" applyFill="1" applyBorder="1" applyAlignment="1">
      <alignment horizontal="left" vertical="top"/>
    </xf>
    <xf numFmtId="0" fontId="63" fillId="2" borderId="5" xfId="0" applyFont="1" applyFill="1" applyBorder="1" applyAlignment="1">
      <alignment horizontal="left" vertical="top"/>
    </xf>
    <xf numFmtId="0" fontId="63" fillId="2" borderId="9" xfId="0" applyFont="1" applyFill="1" applyBorder="1" applyAlignment="1">
      <alignment horizontal="left" vertical="top"/>
    </xf>
    <xf numFmtId="0" fontId="31" fillId="2" borderId="18" xfId="0" applyFont="1" applyFill="1" applyBorder="1" applyAlignment="1">
      <alignment horizontal="left" vertical="top"/>
    </xf>
    <xf numFmtId="0" fontId="27" fillId="2" borderId="19" xfId="0" applyFont="1" applyFill="1" applyBorder="1" applyAlignment="1">
      <alignment vertical="top" wrapText="1"/>
    </xf>
    <xf numFmtId="0" fontId="12" fillId="0" borderId="0" xfId="0" applyFont="1" applyAlignment="1">
      <alignment horizontal="left" vertical="center" wrapText="1"/>
    </xf>
    <xf numFmtId="38" fontId="33" fillId="6" borderId="19" xfId="1" applyFont="1" applyFill="1" applyBorder="1" applyAlignment="1" applyProtection="1">
      <alignment horizontal="center" vertical="center" wrapText="1"/>
      <protection locked="0"/>
    </xf>
    <xf numFmtId="38" fontId="33" fillId="6" borderId="5" xfId="1" applyFont="1" applyFill="1" applyBorder="1" applyAlignment="1" applyProtection="1">
      <alignment horizontal="center" vertical="center" wrapText="1"/>
      <protection locked="0"/>
    </xf>
    <xf numFmtId="38" fontId="33" fillId="6" borderId="0" xfId="1" applyFont="1" applyFill="1" applyBorder="1" applyAlignment="1" applyProtection="1">
      <alignment horizontal="center" vertical="center" wrapText="1"/>
      <protection locked="0"/>
    </xf>
    <xf numFmtId="38" fontId="32" fillId="6" borderId="0" xfId="1" applyFont="1" applyFill="1" applyBorder="1" applyAlignment="1" applyProtection="1">
      <alignment horizontal="center" vertical="center" wrapText="1"/>
      <protection locked="0"/>
    </xf>
    <xf numFmtId="0" fontId="34" fillId="5" borderId="5" xfId="0" applyFont="1" applyFill="1" applyBorder="1" applyAlignment="1">
      <alignment horizontal="center" vertical="center"/>
    </xf>
    <xf numFmtId="0" fontId="34" fillId="5" borderId="0" xfId="0" applyFont="1" applyFill="1" applyAlignment="1">
      <alignment horizontal="center" vertical="center"/>
    </xf>
    <xf numFmtId="0" fontId="33" fillId="6" borderId="0" xfId="0" applyFont="1" applyFill="1" applyAlignment="1" applyProtection="1">
      <alignment horizontal="center" vertical="center" wrapText="1"/>
      <protection locked="0"/>
    </xf>
    <xf numFmtId="0" fontId="32" fillId="6" borderId="0" xfId="0" applyFont="1" applyFill="1" applyAlignment="1" applyProtection="1">
      <alignment horizontal="center" vertical="center" wrapText="1"/>
      <protection locked="0"/>
    </xf>
    <xf numFmtId="14" fontId="33" fillId="6" borderId="0" xfId="0" applyNumberFormat="1" applyFont="1" applyFill="1" applyAlignment="1" applyProtection="1">
      <alignment horizontal="center" vertical="center" wrapText="1"/>
      <protection locked="0"/>
    </xf>
    <xf numFmtId="38" fontId="33" fillId="6" borderId="9" xfId="1" applyFont="1" applyFill="1" applyBorder="1" applyAlignment="1" applyProtection="1">
      <alignment horizontal="center" vertical="center" wrapText="1"/>
      <protection locked="0"/>
    </xf>
    <xf numFmtId="38" fontId="32" fillId="6" borderId="9" xfId="1" applyFont="1" applyFill="1" applyBorder="1" applyAlignment="1" applyProtection="1">
      <alignment horizontal="center" vertical="center" wrapText="1"/>
      <protection locked="0"/>
    </xf>
    <xf numFmtId="0" fontId="32" fillId="2" borderId="30" xfId="0" applyFont="1" applyFill="1" applyBorder="1" applyAlignment="1" applyProtection="1">
      <alignment horizontal="center" vertical="top"/>
      <protection locked="0"/>
    </xf>
    <xf numFmtId="0" fontId="34" fillId="2" borderId="19" xfId="0" applyFont="1" applyFill="1" applyBorder="1" applyAlignment="1">
      <alignment horizontal="left" vertical="top" wrapText="1"/>
    </xf>
    <xf numFmtId="0" fontId="34" fillId="15" borderId="19" xfId="0" applyFont="1" applyFill="1" applyBorder="1" applyAlignment="1">
      <alignment horizontal="left" vertical="top" wrapText="1"/>
    </xf>
    <xf numFmtId="0" fontId="10" fillId="3" borderId="19" xfId="0" applyFont="1" applyFill="1" applyBorder="1" applyAlignment="1">
      <alignment horizontal="center" vertical="center" wrapText="1"/>
    </xf>
    <xf numFmtId="0" fontId="34" fillId="0" borderId="19" xfId="0" applyFont="1" applyFill="1" applyBorder="1" applyAlignment="1">
      <alignment horizontal="left" vertical="top" wrapText="1"/>
    </xf>
    <xf numFmtId="0" fontId="34" fillId="0" borderId="19" xfId="0" applyFont="1" applyBorder="1" applyAlignment="1">
      <alignment horizontal="left" vertical="top" wrapText="1"/>
    </xf>
    <xf numFmtId="0" fontId="50" fillId="15" borderId="19" xfId="0" applyFont="1" applyFill="1" applyBorder="1" applyAlignment="1">
      <alignment horizontal="left" vertical="top" wrapText="1"/>
    </xf>
    <xf numFmtId="0" fontId="34" fillId="0" borderId="5" xfId="0" applyFont="1" applyFill="1" applyBorder="1" applyAlignment="1">
      <alignment horizontal="left" vertical="top" wrapText="1"/>
    </xf>
    <xf numFmtId="0" fontId="34" fillId="0" borderId="5" xfId="0" applyFont="1" applyBorder="1" applyAlignment="1">
      <alignment horizontal="left" vertical="top" wrapText="1"/>
    </xf>
    <xf numFmtId="0" fontId="34" fillId="0" borderId="0" xfId="0" applyFont="1" applyFill="1" applyBorder="1" applyAlignment="1">
      <alignment horizontal="left" vertical="top" wrapText="1"/>
    </xf>
    <xf numFmtId="0" fontId="34" fillId="2" borderId="0" xfId="0" applyFont="1" applyFill="1" applyBorder="1" applyAlignment="1">
      <alignment horizontal="left" vertical="top" wrapText="1"/>
    </xf>
    <xf numFmtId="0" fontId="34" fillId="2" borderId="5" xfId="0" applyFont="1" applyFill="1" applyBorder="1" applyAlignment="1">
      <alignment horizontal="left" vertical="top" wrapText="1"/>
    </xf>
    <xf numFmtId="0" fontId="34" fillId="2" borderId="9" xfId="0" applyFont="1" applyFill="1" applyBorder="1" applyAlignment="1">
      <alignment horizontal="left" vertical="top" wrapText="1"/>
    </xf>
    <xf numFmtId="0" fontId="10" fillId="3" borderId="19" xfId="0" applyFont="1" applyFill="1" applyBorder="1" applyAlignment="1">
      <alignment horizontal="center" vertical="top" wrapText="1"/>
    </xf>
    <xf numFmtId="0" fontId="33" fillId="2" borderId="0" xfId="0" applyFont="1" applyFill="1" applyBorder="1" applyAlignment="1">
      <alignment horizontal="left" vertical="top" wrapText="1"/>
    </xf>
    <xf numFmtId="0" fontId="2" fillId="2" borderId="9" xfId="3" applyFill="1" applyBorder="1" applyAlignment="1">
      <alignment horizontal="left" vertical="top" wrapText="1"/>
    </xf>
    <xf numFmtId="0" fontId="25" fillId="2" borderId="9" xfId="3" applyFont="1" applyFill="1" applyBorder="1" applyAlignment="1">
      <alignment horizontal="left" vertical="top" wrapText="1"/>
    </xf>
    <xf numFmtId="0" fontId="34" fillId="15" borderId="5" xfId="0" applyFont="1" applyFill="1" applyBorder="1" applyAlignment="1">
      <alignment vertical="top" wrapText="1"/>
    </xf>
    <xf numFmtId="0" fontId="34" fillId="2" borderId="0" xfId="0" applyFont="1" applyFill="1" applyAlignment="1">
      <alignment horizontal="left" vertical="top" wrapText="1"/>
    </xf>
    <xf numFmtId="0" fontId="53" fillId="19" borderId="23" xfId="0" applyFont="1" applyFill="1" applyBorder="1" applyAlignment="1">
      <alignment horizontal="left" vertical="center"/>
    </xf>
    <xf numFmtId="0" fontId="0" fillId="2" borderId="0" xfId="0" applyFill="1" applyAlignment="1">
      <alignment horizontal="left" vertical="top" wrapText="1"/>
    </xf>
    <xf numFmtId="0" fontId="34" fillId="15" borderId="26" xfId="0" applyFont="1" applyFill="1" applyBorder="1" applyAlignment="1">
      <alignment horizontal="left" vertical="top" wrapText="1"/>
    </xf>
    <xf numFmtId="0" fontId="34" fillId="2" borderId="26" xfId="0" applyFont="1" applyFill="1" applyBorder="1" applyAlignment="1">
      <alignment horizontal="left" vertical="top" wrapText="1"/>
    </xf>
    <xf numFmtId="0" fontId="34" fillId="15" borderId="26" xfId="0" applyFont="1" applyFill="1" applyBorder="1" applyAlignment="1">
      <alignment vertical="top" wrapText="1"/>
    </xf>
    <xf numFmtId="0" fontId="34" fillId="0" borderId="26" xfId="0" applyFont="1" applyFill="1" applyBorder="1" applyAlignment="1">
      <alignment horizontal="left" vertical="top" wrapText="1"/>
    </xf>
    <xf numFmtId="0" fontId="31" fillId="3" borderId="3" xfId="0" applyFont="1" applyFill="1" applyBorder="1" applyAlignment="1">
      <alignment horizontal="left" vertical="center"/>
    </xf>
    <xf numFmtId="0" fontId="31" fillId="3" borderId="0" xfId="0" applyFont="1" applyFill="1" applyBorder="1" applyAlignment="1">
      <alignment horizontal="left" vertical="center"/>
    </xf>
    <xf numFmtId="0" fontId="31" fillId="3" borderId="7" xfId="0" applyFont="1" applyFill="1" applyBorder="1" applyAlignment="1">
      <alignment horizontal="left" vertical="center"/>
    </xf>
    <xf numFmtId="0" fontId="31" fillId="3" borderId="4" xfId="0" applyFont="1" applyFill="1" applyBorder="1" applyAlignment="1">
      <alignment horizontal="left" vertical="center"/>
    </xf>
    <xf numFmtId="0" fontId="31" fillId="3" borderId="9" xfId="0" applyFont="1" applyFill="1" applyBorder="1" applyAlignment="1">
      <alignment horizontal="left" vertical="center"/>
    </xf>
    <xf numFmtId="0" fontId="31" fillId="3" borderId="10" xfId="0" applyFont="1" applyFill="1" applyBorder="1" applyAlignment="1">
      <alignment horizontal="left" vertical="center"/>
    </xf>
    <xf numFmtId="0" fontId="31" fillId="3" borderId="18" xfId="0" applyFont="1" applyFill="1" applyBorder="1" applyAlignment="1">
      <alignment horizontal="left" vertical="center"/>
    </xf>
    <xf numFmtId="0" fontId="31" fillId="3" borderId="19" xfId="0" applyFont="1" applyFill="1" applyBorder="1" applyAlignment="1">
      <alignment horizontal="left" vertical="center"/>
    </xf>
    <xf numFmtId="0" fontId="31" fillId="3" borderId="20" xfId="0" applyFont="1" applyFill="1" applyBorder="1" applyAlignment="1">
      <alignment horizontal="left" vertical="center"/>
    </xf>
    <xf numFmtId="0" fontId="34" fillId="0" borderId="26" xfId="0" applyFont="1" applyBorder="1" applyAlignment="1">
      <alignment horizontal="left" vertical="top" wrapText="1"/>
    </xf>
    <xf numFmtId="0" fontId="50" fillId="15" borderId="26" xfId="0" applyFont="1" applyFill="1" applyBorder="1" applyAlignment="1">
      <alignment horizontal="left" vertical="top" wrapText="1"/>
    </xf>
  </cellXfs>
  <cellStyles count="7">
    <cellStyle name="パーセント" xfId="2" builtinId="5"/>
    <cellStyle name="ハイパーリンク" xfId="3" builtinId="8"/>
    <cellStyle name="ハイパーリンク 2" xfId="4" xr:uid="{C4D1A8C8-ED4F-4663-8334-78E0AC1B68E4}"/>
    <cellStyle name="ハイパーリンク 2 2" xfId="5" xr:uid="{E40E24D4-1BB8-4FF1-8D9D-43C54E3C9F9F}"/>
    <cellStyle name="桁区切り" xfId="1" builtinId="6"/>
    <cellStyle name="標準" xfId="0" builtinId="0"/>
    <cellStyle name="標準 5" xfId="6" xr:uid="{4F24A6A2-B308-4888-ACAB-0D89BA9582A3}"/>
  </cellStyles>
  <dxfs count="10">
    <dxf>
      <fill>
        <patternFill>
          <bgColor theme="1" tint="0.499984740745262"/>
        </patternFill>
      </fill>
    </dxf>
    <dxf>
      <fill>
        <patternFill>
          <bgColor theme="0" tint="-0.499984740745262"/>
        </patternFill>
      </fill>
    </dxf>
    <dxf>
      <fill>
        <patternFill>
          <bgColor theme="1" tint="0.499984740745262"/>
        </patternFill>
      </fill>
    </dxf>
    <dxf>
      <fill>
        <patternFill>
          <bgColor theme="0"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7" tint="0.39994506668294322"/>
        </patternFill>
      </fill>
    </dxf>
  </dxfs>
  <tableStyles count="0" defaultTableStyle="TableStyleMedium2" defaultPivotStyle="PivotStyleLight16"/>
  <colors>
    <mruColors>
      <color rgb="FF0000FF"/>
      <color rgb="FFFDA5D9"/>
      <color rgb="FFF44D3F"/>
      <color rgb="FFCCFFCC"/>
      <color rgb="FFCC99FF"/>
      <color rgb="FFFCD7D4"/>
      <color rgb="FFFAA6A0"/>
      <color rgb="FFF90F9A"/>
      <color rgb="FFF3F5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ja-JP"/>
              <a:t>貴社の</a:t>
            </a:r>
            <a:r>
              <a:rPr lang="ja-JP" altLang="en-US"/>
              <a:t>実施</a:t>
            </a:r>
            <a:r>
              <a:rPr lang="ja-JP"/>
              <a:t>率</a:t>
            </a:r>
          </a:p>
        </c:rich>
      </c:tx>
      <c:layout>
        <c:manualLayout>
          <c:xMode val="edge"/>
          <c:yMode val="edge"/>
          <c:x val="0.43667682096805133"/>
          <c:y val="3.1872509960159364E-3"/>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ja-JP"/>
        </a:p>
      </c:txPr>
    </c:title>
    <c:autoTitleDeleted val="0"/>
    <c:plotArea>
      <c:layout>
        <c:manualLayout>
          <c:layoutTarget val="inner"/>
          <c:xMode val="edge"/>
          <c:yMode val="edge"/>
          <c:x val="0.29278808326701722"/>
          <c:y val="0.15133949446831058"/>
          <c:w val="0.44591200181171653"/>
          <c:h val="0.78778327789624758"/>
        </c:manualLayout>
      </c:layout>
      <c:radarChart>
        <c:radarStyle val="marker"/>
        <c:varyColors val="0"/>
        <c:ser>
          <c:idx val="0"/>
          <c:order val="0"/>
          <c:tx>
            <c:strRef>
              <c:f>フィードバック!$G$16</c:f>
              <c:strCache>
                <c:ptCount val="1"/>
                <c:pt idx="0">
                  <c:v>貴社の実施率</c:v>
                </c:pt>
              </c:strCache>
            </c:strRef>
          </c:tx>
          <c:spPr>
            <a:ln w="25400" cap="rnd" cmpd="sng" algn="ctr">
              <a:solidFill>
                <a:srgbClr val="F44D3F"/>
              </a:solidFill>
              <a:prstDash val="sysDot"/>
              <a:round/>
            </a:ln>
            <a:effectLst/>
          </c:spPr>
          <c:marker>
            <c:symbol val="circle"/>
            <c:size val="6"/>
            <c:spPr>
              <a:solidFill>
                <a:srgbClr val="F44D3F"/>
              </a:solidFill>
              <a:ln>
                <a:noFill/>
              </a:ln>
              <a:effectLst/>
            </c:spPr>
          </c:marker>
          <c:cat>
            <c:strRef>
              <c:f>フィードバック!$D$17:$D$23</c:f>
              <c:strCache>
                <c:ptCount val="7"/>
                <c:pt idx="0">
                  <c:v>はじめに</c:v>
                </c:pt>
                <c:pt idx="1">
                  <c:v>方針の策定・周知</c:v>
                </c:pt>
                <c:pt idx="2">
                  <c:v>経営トップからのメッセージの発信</c:v>
                </c:pt>
                <c:pt idx="3">
                  <c:v>取組み</c:v>
                </c:pt>
                <c:pt idx="4">
                  <c:v>研修</c:v>
                </c:pt>
                <c:pt idx="5">
                  <c:v>相談・報告</c:v>
                </c:pt>
                <c:pt idx="6">
                  <c:v>その他</c:v>
                </c:pt>
              </c:strCache>
            </c:strRef>
          </c:cat>
          <c:val>
            <c:numRef>
              <c:f>フィードバック!$G$17:$G$23</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BF7-408F-84D6-951F51D2E514}"/>
            </c:ext>
          </c:extLst>
        </c:ser>
        <c:dLbls>
          <c:showLegendKey val="0"/>
          <c:showVal val="0"/>
          <c:showCatName val="0"/>
          <c:showSerName val="0"/>
          <c:showPercent val="0"/>
          <c:showBubbleSize val="0"/>
        </c:dLbls>
        <c:axId val="1191966248"/>
        <c:axId val="1191964280"/>
        <c:extLst/>
      </c:radarChart>
      <c:catAx>
        <c:axId val="1191966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ja-JP"/>
          </a:p>
        </c:txPr>
        <c:crossAx val="1191964280"/>
        <c:crosses val="autoZero"/>
        <c:auto val="1"/>
        <c:lblAlgn val="ctr"/>
        <c:lblOffset val="100"/>
        <c:noMultiLvlLbl val="0"/>
      </c:catAx>
      <c:valAx>
        <c:axId val="119196428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91966248"/>
        <c:crosses val="autoZero"/>
        <c:crossBetween val="between"/>
        <c:majorUnit val="0.2"/>
        <c:minorUnit val="0.1"/>
      </c:valAx>
      <c:spPr>
        <a:noFill/>
        <a:ln>
          <a:noFill/>
        </a:ln>
        <a:effectLst/>
      </c:spPr>
    </c:plotArea>
    <c:legend>
      <c:legendPos val="t"/>
      <c:layout>
        <c:manualLayout>
          <c:xMode val="edge"/>
          <c:yMode val="edge"/>
          <c:x val="0.74383498845074214"/>
          <c:y val="3.6596939697765105E-2"/>
          <c:w val="0.18301002059287594"/>
          <c:h val="4.707146950251365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nchor="b" anchorCtr="0"/>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ja-JP"/>
              <a:t>貴社の</a:t>
            </a:r>
            <a:r>
              <a:rPr lang="ja-JP" altLang="en-US"/>
              <a:t>「取組み」の実施</a:t>
            </a:r>
            <a:r>
              <a:rPr lang="ja-JP"/>
              <a:t>率</a:t>
            </a:r>
          </a:p>
        </c:rich>
      </c:tx>
      <c:layout>
        <c:manualLayout>
          <c:xMode val="edge"/>
          <c:yMode val="edge"/>
          <c:x val="0.37645319497388252"/>
          <c:y val="0"/>
        </c:manualLayout>
      </c:layout>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ja-JP"/>
        </a:p>
      </c:txPr>
    </c:title>
    <c:autoTitleDeleted val="0"/>
    <c:plotArea>
      <c:layout>
        <c:manualLayout>
          <c:layoutTarget val="inner"/>
          <c:xMode val="edge"/>
          <c:yMode val="edge"/>
          <c:x val="0.36256827431827432"/>
          <c:y val="0.17149814814814815"/>
          <c:w val="0.28361019536019538"/>
          <c:h val="0.73738650793650795"/>
        </c:manualLayout>
      </c:layout>
      <c:radarChart>
        <c:radarStyle val="marker"/>
        <c:varyColors val="0"/>
        <c:ser>
          <c:idx val="0"/>
          <c:order val="0"/>
          <c:tx>
            <c:strRef>
              <c:f>フィードバック!$G$16</c:f>
              <c:strCache>
                <c:ptCount val="1"/>
                <c:pt idx="0">
                  <c:v>貴社の実施率</c:v>
                </c:pt>
              </c:strCache>
            </c:strRef>
          </c:tx>
          <c:spPr>
            <a:ln w="25400" cap="rnd" cmpd="sng" algn="ctr">
              <a:solidFill>
                <a:srgbClr val="F44D3F"/>
              </a:solidFill>
              <a:prstDash val="sysDot"/>
              <a:round/>
            </a:ln>
            <a:effectLst/>
          </c:spPr>
          <c:marker>
            <c:symbol val="circle"/>
            <c:size val="6"/>
            <c:spPr>
              <a:solidFill>
                <a:srgbClr val="F44D3F"/>
              </a:solidFill>
              <a:ln>
                <a:noFill/>
              </a:ln>
              <a:effectLst/>
            </c:spPr>
          </c:marker>
          <c:cat>
            <c:strRef>
              <c:f>フィードバック!$D$47:$D$60</c:f>
              <c:strCache>
                <c:ptCount val="14"/>
                <c:pt idx="0">
                  <c:v>法令等の遵守と良識ある行動</c:v>
                </c:pt>
                <c:pt idx="1">
                  <c:v>公正かつ適正な取引と腐敗防止の徹底</c:v>
                </c:pt>
                <c:pt idx="2">
                  <c:v>反社会的勢力との関係遮断</c:v>
                </c:pt>
                <c:pt idx="3">
                  <c:v>差別や不当な取扱いの禁止</c:v>
                </c:pt>
                <c:pt idx="4">
                  <c:v>児童労働・強制労働の禁止</c:v>
                </c:pt>
                <c:pt idx="5">
                  <c:v>外国人技能実習生・技能労働者関連</c:v>
                </c:pt>
                <c:pt idx="6">
                  <c:v>健康と安全に配慮した働きやすい労働環境の提供</c:v>
                </c:pt>
                <c:pt idx="7">
                  <c:v>労働時間の適正管理</c:v>
                </c:pt>
                <c:pt idx="8">
                  <c:v>適切な賃金の支払</c:v>
                </c:pt>
                <c:pt idx="9">
                  <c:v>従業員の団結権及び団体交渉権の尊重</c:v>
                </c:pt>
                <c:pt idx="10">
                  <c:v>環境への配慮</c:v>
                </c:pt>
                <c:pt idx="11">
                  <c:v>品質の確保</c:v>
                </c:pt>
                <c:pt idx="12">
                  <c:v>情報セキュリティの確保</c:v>
                </c:pt>
                <c:pt idx="13">
                  <c:v>災害等不測の事態への対応</c:v>
                </c:pt>
              </c:strCache>
            </c:strRef>
          </c:cat>
          <c:val>
            <c:numRef>
              <c:f>フィードバック!$G$47:$G$60</c:f>
              <c:numCache>
                <c:formatCode>0.00%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0-95EB-4485-A5F0-023D7D5B67F4}"/>
            </c:ext>
          </c:extLst>
        </c:ser>
        <c:dLbls>
          <c:showLegendKey val="0"/>
          <c:showVal val="0"/>
          <c:showCatName val="0"/>
          <c:showSerName val="0"/>
          <c:showPercent val="0"/>
          <c:showBubbleSize val="0"/>
        </c:dLbls>
        <c:axId val="1191966248"/>
        <c:axId val="1191964280"/>
        <c:extLst/>
      </c:radarChart>
      <c:catAx>
        <c:axId val="1191966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0" i="0" u="none" strike="noStrike" kern="1200" baseline="0">
                <a:solidFill>
                  <a:schemeClr val="tx1">
                    <a:lumMod val="65000"/>
                    <a:lumOff val="35000"/>
                  </a:schemeClr>
                </a:solidFill>
                <a:latin typeface="+mn-lt"/>
                <a:ea typeface="+mn-ea"/>
                <a:cs typeface="+mn-cs"/>
              </a:defRPr>
            </a:pPr>
            <a:endParaRPr lang="ja-JP"/>
          </a:p>
        </c:txPr>
        <c:crossAx val="1191964280"/>
        <c:crosses val="autoZero"/>
        <c:auto val="1"/>
        <c:lblAlgn val="ctr"/>
        <c:lblOffset val="100"/>
        <c:noMultiLvlLbl val="0"/>
      </c:catAx>
      <c:valAx>
        <c:axId val="119196428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191966248"/>
        <c:crosses val="autoZero"/>
        <c:crossBetween val="between"/>
        <c:majorUnit val="0.2"/>
        <c:minorUnit val="0.1"/>
      </c:valAx>
      <c:spPr>
        <a:noFill/>
        <a:ln>
          <a:noFill/>
        </a:ln>
        <a:effectLst/>
      </c:spPr>
    </c:plotArea>
    <c:legend>
      <c:legendPos val="t"/>
      <c:layout>
        <c:manualLayout>
          <c:xMode val="edge"/>
          <c:yMode val="edge"/>
          <c:x val="0.74383498845074214"/>
          <c:y val="3.6596939697765105E-2"/>
          <c:w val="0.18301002059287594"/>
          <c:h val="4.7071469502513653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nchor="b" anchorCtr="0"/>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trlProps/ctrlProp1.xml><?xml version="1.0" encoding="utf-8"?>
<formControlPr xmlns="http://schemas.microsoft.com/office/spreadsheetml/2009/9/main" objectType="CheckBox" fmlaLink="K13" lockText="1" noThreeD="1"/>
</file>

<file path=xl/ctrlProps/ctrlProp10.xml><?xml version="1.0" encoding="utf-8"?>
<formControlPr xmlns="http://schemas.microsoft.com/office/spreadsheetml/2009/9/main" objectType="CheckBox" fmlaLink="K22" lockText="1" noThreeD="1"/>
</file>

<file path=xl/ctrlProps/ctrlProp100.xml><?xml version="1.0" encoding="utf-8"?>
<formControlPr xmlns="http://schemas.microsoft.com/office/spreadsheetml/2009/9/main" objectType="CheckBox" fmlaLink="K131" lockText="1" noThreeD="1"/>
</file>

<file path=xl/ctrlProps/ctrlProp101.xml><?xml version="1.0" encoding="utf-8"?>
<formControlPr xmlns="http://schemas.microsoft.com/office/spreadsheetml/2009/9/main" objectType="CheckBox" fmlaLink="K132" lockText="1" noThreeD="1"/>
</file>

<file path=xl/ctrlProps/ctrlProp102.xml><?xml version="1.0" encoding="utf-8"?>
<formControlPr xmlns="http://schemas.microsoft.com/office/spreadsheetml/2009/9/main" objectType="CheckBox" fmlaLink="K133" lockText="1" noThreeD="1"/>
</file>

<file path=xl/ctrlProps/ctrlProp103.xml><?xml version="1.0" encoding="utf-8"?>
<formControlPr xmlns="http://schemas.microsoft.com/office/spreadsheetml/2009/9/main" objectType="CheckBox" fmlaLink="K134" lockText="1" noThreeD="1"/>
</file>

<file path=xl/ctrlProps/ctrlProp104.xml><?xml version="1.0" encoding="utf-8"?>
<formControlPr xmlns="http://schemas.microsoft.com/office/spreadsheetml/2009/9/main" objectType="CheckBox" fmlaLink="K137" lockText="1" noThreeD="1"/>
</file>

<file path=xl/ctrlProps/ctrlProp105.xml><?xml version="1.0" encoding="utf-8"?>
<formControlPr xmlns="http://schemas.microsoft.com/office/spreadsheetml/2009/9/main" objectType="CheckBox" fmlaLink="K138" lockText="1" noThreeD="1"/>
</file>

<file path=xl/ctrlProps/ctrlProp106.xml><?xml version="1.0" encoding="utf-8"?>
<formControlPr xmlns="http://schemas.microsoft.com/office/spreadsheetml/2009/9/main" objectType="CheckBox" fmlaLink="K139" lockText="1" noThreeD="1"/>
</file>

<file path=xl/ctrlProps/ctrlProp107.xml><?xml version="1.0" encoding="utf-8"?>
<formControlPr xmlns="http://schemas.microsoft.com/office/spreadsheetml/2009/9/main" objectType="CheckBox" fmlaLink="K140" lockText="1" noThreeD="1"/>
</file>

<file path=xl/ctrlProps/ctrlProp108.xml><?xml version="1.0" encoding="utf-8"?>
<formControlPr xmlns="http://schemas.microsoft.com/office/spreadsheetml/2009/9/main" objectType="CheckBox" fmlaLink="K141" lockText="1" noThreeD="1"/>
</file>

<file path=xl/ctrlProps/ctrlProp109.xml><?xml version="1.0" encoding="utf-8"?>
<formControlPr xmlns="http://schemas.microsoft.com/office/spreadsheetml/2009/9/main" objectType="CheckBox" fmlaLink="K142" lockText="1" noThreeD="1"/>
</file>

<file path=xl/ctrlProps/ctrlProp11.xml><?xml version="1.0" encoding="utf-8"?>
<formControlPr xmlns="http://schemas.microsoft.com/office/spreadsheetml/2009/9/main" objectType="CheckBox" fmlaLink="K23" lockText="1" noThreeD="1"/>
</file>

<file path=xl/ctrlProps/ctrlProp110.xml><?xml version="1.0" encoding="utf-8"?>
<formControlPr xmlns="http://schemas.microsoft.com/office/spreadsheetml/2009/9/main" objectType="CheckBox" fmlaLink="K145" lockText="1" noThreeD="1"/>
</file>

<file path=xl/ctrlProps/ctrlProp111.xml><?xml version="1.0" encoding="utf-8"?>
<formControlPr xmlns="http://schemas.microsoft.com/office/spreadsheetml/2009/9/main" objectType="CheckBox" fmlaLink="K146" lockText="1" noThreeD="1"/>
</file>

<file path=xl/ctrlProps/ctrlProp112.xml><?xml version="1.0" encoding="utf-8"?>
<formControlPr xmlns="http://schemas.microsoft.com/office/spreadsheetml/2009/9/main" objectType="CheckBox" fmlaLink="K147" lockText="1" noThreeD="1"/>
</file>

<file path=xl/ctrlProps/ctrlProp113.xml><?xml version="1.0" encoding="utf-8"?>
<formControlPr xmlns="http://schemas.microsoft.com/office/spreadsheetml/2009/9/main" objectType="CheckBox" fmlaLink="K148" lockText="1" noThreeD="1"/>
</file>

<file path=xl/ctrlProps/ctrlProp114.xml><?xml version="1.0" encoding="utf-8"?>
<formControlPr xmlns="http://schemas.microsoft.com/office/spreadsheetml/2009/9/main" objectType="CheckBox" fmlaLink="K149" lockText="1" noThreeD="1"/>
</file>

<file path=xl/ctrlProps/ctrlProp115.xml><?xml version="1.0" encoding="utf-8"?>
<formControlPr xmlns="http://schemas.microsoft.com/office/spreadsheetml/2009/9/main" objectType="CheckBox" fmlaLink="K150" lockText="1" noThreeD="1"/>
</file>

<file path=xl/ctrlProps/ctrlProp116.xml><?xml version="1.0" encoding="utf-8"?>
<formControlPr xmlns="http://schemas.microsoft.com/office/spreadsheetml/2009/9/main" objectType="CheckBox" fmlaLink="K151" lockText="1" noThreeD="1"/>
</file>

<file path=xl/ctrlProps/ctrlProp117.xml><?xml version="1.0" encoding="utf-8"?>
<formControlPr xmlns="http://schemas.microsoft.com/office/spreadsheetml/2009/9/main" objectType="CheckBox" fmlaLink="K152" lockText="1" noThreeD="1"/>
</file>

<file path=xl/ctrlProps/ctrlProp118.xml><?xml version="1.0" encoding="utf-8"?>
<formControlPr xmlns="http://schemas.microsoft.com/office/spreadsheetml/2009/9/main" objectType="CheckBox" fmlaLink="K153" lockText="1" noThreeD="1"/>
</file>

<file path=xl/ctrlProps/ctrlProp119.xml><?xml version="1.0" encoding="utf-8"?>
<formControlPr xmlns="http://schemas.microsoft.com/office/spreadsheetml/2009/9/main" objectType="CheckBox" fmlaLink="K154" lockText="1" noThreeD="1"/>
</file>

<file path=xl/ctrlProps/ctrlProp12.xml><?xml version="1.0" encoding="utf-8"?>
<formControlPr xmlns="http://schemas.microsoft.com/office/spreadsheetml/2009/9/main" objectType="CheckBox" fmlaLink="L13" lockText="1" noThreeD="1"/>
</file>

<file path=xl/ctrlProps/ctrlProp120.xml><?xml version="1.0" encoding="utf-8"?>
<formControlPr xmlns="http://schemas.microsoft.com/office/spreadsheetml/2009/9/main" objectType="CheckBox" fmlaLink="K155" lockText="1" noThreeD="1"/>
</file>

<file path=xl/ctrlProps/ctrlProp121.xml><?xml version="1.0" encoding="utf-8"?>
<formControlPr xmlns="http://schemas.microsoft.com/office/spreadsheetml/2009/9/main" objectType="CheckBox" fmlaLink="K156" lockText="1" noThreeD="1"/>
</file>

<file path=xl/ctrlProps/ctrlProp122.xml><?xml version="1.0" encoding="utf-8"?>
<formControlPr xmlns="http://schemas.microsoft.com/office/spreadsheetml/2009/9/main" objectType="CheckBox" fmlaLink="K167" lockText="1" noThreeD="1"/>
</file>

<file path=xl/ctrlProps/ctrlProp123.xml><?xml version="1.0" encoding="utf-8"?>
<formControlPr xmlns="http://schemas.microsoft.com/office/spreadsheetml/2009/9/main" objectType="CheckBox" fmlaLink="K168" lockText="1" noThreeD="1"/>
</file>

<file path=xl/ctrlProps/ctrlProp124.xml><?xml version="1.0" encoding="utf-8"?>
<formControlPr xmlns="http://schemas.microsoft.com/office/spreadsheetml/2009/9/main" objectType="CheckBox" fmlaLink="K169" lockText="1" noThreeD="1"/>
</file>

<file path=xl/ctrlProps/ctrlProp125.xml><?xml version="1.0" encoding="utf-8"?>
<formControlPr xmlns="http://schemas.microsoft.com/office/spreadsheetml/2009/9/main" objectType="CheckBox" fmlaLink="L66" lockText="1" noThreeD="1"/>
</file>

<file path=xl/ctrlProps/ctrlProp126.xml><?xml version="1.0" encoding="utf-8"?>
<formControlPr xmlns="http://schemas.microsoft.com/office/spreadsheetml/2009/9/main" objectType="CheckBox" fmlaLink="L77" lockText="1" noThreeD="1"/>
</file>

<file path=xl/ctrlProps/ctrlProp127.xml><?xml version="1.0" encoding="utf-8"?>
<formControlPr xmlns="http://schemas.microsoft.com/office/spreadsheetml/2009/9/main" objectType="CheckBox" fmlaLink="L78" lockText="1" noThreeD="1"/>
</file>

<file path=xl/ctrlProps/ctrlProp128.xml><?xml version="1.0" encoding="utf-8"?>
<formControlPr xmlns="http://schemas.microsoft.com/office/spreadsheetml/2009/9/main" objectType="CheckBox" fmlaLink="L87" lockText="1" noThreeD="1"/>
</file>

<file path=xl/ctrlProps/ctrlProp129.xml><?xml version="1.0" encoding="utf-8"?>
<formControlPr xmlns="http://schemas.microsoft.com/office/spreadsheetml/2009/9/main" objectType="CheckBox" fmlaLink="L112" lockText="1" noThreeD="1"/>
</file>

<file path=xl/ctrlProps/ctrlProp13.xml><?xml version="1.0" encoding="utf-8"?>
<formControlPr xmlns="http://schemas.microsoft.com/office/spreadsheetml/2009/9/main" objectType="CheckBox" fmlaLink="L14" lockText="1" noThreeD="1"/>
</file>

<file path=xl/ctrlProps/ctrlProp130.xml><?xml version="1.0" encoding="utf-8"?>
<formControlPr xmlns="http://schemas.microsoft.com/office/spreadsheetml/2009/9/main" objectType="CheckBox" fmlaLink="L115" lockText="1" noThreeD="1"/>
</file>

<file path=xl/ctrlProps/ctrlProp131.xml><?xml version="1.0" encoding="utf-8"?>
<formControlPr xmlns="http://schemas.microsoft.com/office/spreadsheetml/2009/9/main" objectType="CheckBox" fmlaLink="L134" lockText="1" noThreeD="1"/>
</file>

<file path=xl/ctrlProps/ctrlProp132.xml><?xml version="1.0" encoding="utf-8"?>
<formControlPr xmlns="http://schemas.microsoft.com/office/spreadsheetml/2009/9/main" objectType="CheckBox" fmlaLink="K163" lockText="1" noThreeD="1"/>
</file>

<file path=xl/ctrlProps/ctrlProp133.xml><?xml version="1.0" encoding="utf-8"?>
<formControlPr xmlns="http://schemas.microsoft.com/office/spreadsheetml/2009/9/main" objectType="CheckBox" fmlaLink="K164" lockText="1" noThreeD="1"/>
</file>

<file path=xl/ctrlProps/ctrlProp134.xml><?xml version="1.0" encoding="utf-8"?>
<formControlPr xmlns="http://schemas.microsoft.com/office/spreadsheetml/2009/9/main" objectType="CheckBox" fmlaLink="K165" lockText="1" noThreeD="1"/>
</file>

<file path=xl/ctrlProps/ctrlProp135.xml><?xml version="1.0" encoding="utf-8"?>
<formControlPr xmlns="http://schemas.microsoft.com/office/spreadsheetml/2009/9/main" objectType="CheckBox" fmlaLink="L163" lockText="1" noThreeD="1"/>
</file>

<file path=xl/ctrlProps/ctrlProp136.xml><?xml version="1.0" encoding="utf-8"?>
<formControlPr xmlns="http://schemas.microsoft.com/office/spreadsheetml/2009/9/main" objectType="CheckBox" fmlaLink="L164" lockText="1" noThreeD="1"/>
</file>

<file path=xl/ctrlProps/ctrlProp137.xml><?xml version="1.0" encoding="utf-8"?>
<formControlPr xmlns="http://schemas.microsoft.com/office/spreadsheetml/2009/9/main" objectType="CheckBox" fmlaLink="L165" lockText="1"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Radio" firstButton="1" fmlaLink="$K$172" lockText="1" noThreeD="1"/>
</file>

<file path=xl/ctrlProps/ctrlProp14.xml><?xml version="1.0" encoding="utf-8"?>
<formControlPr xmlns="http://schemas.microsoft.com/office/spreadsheetml/2009/9/main" objectType="CheckBox" fmlaLink="L15" lockText="1" noThreeD="1"/>
</file>

<file path=xl/ctrlProps/ctrlProp140.xml><?xml version="1.0" encoding="utf-8"?>
<formControlPr xmlns="http://schemas.microsoft.com/office/spreadsheetml/2009/9/main" objectType="Radio" lockText="1" noThreeD="1"/>
</file>

<file path=xl/ctrlProps/ctrlProp141.xml><?xml version="1.0" encoding="utf-8"?>
<formControlPr xmlns="http://schemas.microsoft.com/office/spreadsheetml/2009/9/main" objectType="Radio" lockText="1"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Radio" firstButton="1" fmlaLink="$K$171" lockText="1" noThreeD="1"/>
</file>

<file path=xl/ctrlProps/ctrlProp144.xml><?xml version="1.0" encoding="utf-8"?>
<formControlPr xmlns="http://schemas.microsoft.com/office/spreadsheetml/2009/9/main" objectType="Radio" lockText="1"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Radio" firstButton="1" fmlaLink="$K$173"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K$70" lockText="1" noThreeD="1"/>
</file>

<file path=xl/ctrlProps/ctrlProp15.xml><?xml version="1.0" encoding="utf-8"?>
<formControlPr xmlns="http://schemas.microsoft.com/office/spreadsheetml/2009/9/main" objectType="CheckBox" fmlaLink="L16"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CheckBox" fmlaLink="K157" lockText="1" noThreeD="1"/>
</file>

<file path=xl/ctrlProps/ctrlProp152.xml><?xml version="1.0" encoding="utf-8"?>
<formControlPr xmlns="http://schemas.microsoft.com/office/spreadsheetml/2009/9/main" objectType="CheckBox" fmlaLink="K161" lockText="1" noThreeD="1"/>
</file>

<file path=xl/ctrlProps/ctrlProp153.xml><?xml version="1.0" encoding="utf-8"?>
<formControlPr xmlns="http://schemas.microsoft.com/office/spreadsheetml/2009/9/main" objectType="CheckBox" fmlaLink="L161"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Radio" firstButton="1" fmlaLink="$K$159"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K$5"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L17" lockText="1"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fmlaLink="$K$8"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CheckBox" fmlaLink="K11" lockText="1" noThreeD="1"/>
</file>

<file path=xl/ctrlProps/ctrlProp164.xml><?xml version="1.0" encoding="utf-8"?>
<formControlPr xmlns="http://schemas.microsoft.com/office/spreadsheetml/2009/9/main" objectType="CheckBox" fmlaLink="K12" lockText="1" noThreeD="1"/>
</file>

<file path=xl/ctrlProps/ctrlProp165.xml><?xml version="1.0" encoding="utf-8"?>
<formControlPr xmlns="http://schemas.microsoft.com/office/spreadsheetml/2009/9/main" objectType="CheckBox" fmlaLink="L11" lockText="1" noThreeD="1"/>
</file>

<file path=xl/ctrlProps/ctrlProp166.xml><?xml version="1.0" encoding="utf-8"?>
<formControlPr xmlns="http://schemas.microsoft.com/office/spreadsheetml/2009/9/main" objectType="CheckBox" fmlaLink="L12" lockText="1" noThreeD="1"/>
</file>

<file path=xl/ctrlProps/ctrlProp17.xml><?xml version="1.0" encoding="utf-8"?>
<formControlPr xmlns="http://schemas.microsoft.com/office/spreadsheetml/2009/9/main" objectType="CheckBox" fmlaLink="L18" lockText="1" noThreeD="1"/>
</file>

<file path=xl/ctrlProps/ctrlProp18.xml><?xml version="1.0" encoding="utf-8"?>
<formControlPr xmlns="http://schemas.microsoft.com/office/spreadsheetml/2009/9/main" objectType="CheckBox" fmlaLink="L19" lockText="1" noThreeD="1"/>
</file>

<file path=xl/ctrlProps/ctrlProp19.xml><?xml version="1.0" encoding="utf-8"?>
<formControlPr xmlns="http://schemas.microsoft.com/office/spreadsheetml/2009/9/main" objectType="CheckBox" fmlaLink="L20" lockText="1" noThreeD="1"/>
</file>

<file path=xl/ctrlProps/ctrlProp2.xml><?xml version="1.0" encoding="utf-8"?>
<formControlPr xmlns="http://schemas.microsoft.com/office/spreadsheetml/2009/9/main" objectType="CheckBox" fmlaLink="K14" lockText="1" noThreeD="1"/>
</file>

<file path=xl/ctrlProps/ctrlProp20.xml><?xml version="1.0" encoding="utf-8"?>
<formControlPr xmlns="http://schemas.microsoft.com/office/spreadsheetml/2009/9/main" objectType="CheckBox" fmlaLink="L21" lockText="1" noThreeD="1"/>
</file>

<file path=xl/ctrlProps/ctrlProp21.xml><?xml version="1.0" encoding="utf-8"?>
<formControlPr xmlns="http://schemas.microsoft.com/office/spreadsheetml/2009/9/main" objectType="CheckBox" fmlaLink="L22" lockText="1" noThreeD="1"/>
</file>

<file path=xl/ctrlProps/ctrlProp22.xml><?xml version="1.0" encoding="utf-8"?>
<formControlPr xmlns="http://schemas.microsoft.com/office/spreadsheetml/2009/9/main" objectType="CheckBox" fmlaLink="L23" lockText="1" noThreeD="1"/>
</file>

<file path=xl/ctrlProps/ctrlProp23.xml><?xml version="1.0" encoding="utf-8"?>
<formControlPr xmlns="http://schemas.microsoft.com/office/spreadsheetml/2009/9/main" objectType="CheckBox" fmlaLink="K26" lockText="1" noThreeD="1"/>
</file>

<file path=xl/ctrlProps/ctrlProp24.xml><?xml version="1.0" encoding="utf-8"?>
<formControlPr xmlns="http://schemas.microsoft.com/office/spreadsheetml/2009/9/main" objectType="CheckBox" fmlaLink="K27" lockText="1" noThreeD="1"/>
</file>

<file path=xl/ctrlProps/ctrlProp25.xml><?xml version="1.0" encoding="utf-8"?>
<formControlPr xmlns="http://schemas.microsoft.com/office/spreadsheetml/2009/9/main" objectType="CheckBox" fmlaLink="K28" lockText="1" noThreeD="1"/>
</file>

<file path=xl/ctrlProps/ctrlProp26.xml><?xml version="1.0" encoding="utf-8"?>
<formControlPr xmlns="http://schemas.microsoft.com/office/spreadsheetml/2009/9/main" objectType="CheckBox" fmlaLink="K29" lockText="1" noThreeD="1"/>
</file>

<file path=xl/ctrlProps/ctrlProp27.xml><?xml version="1.0" encoding="utf-8"?>
<formControlPr xmlns="http://schemas.microsoft.com/office/spreadsheetml/2009/9/main" objectType="CheckBox" fmlaLink="K30" lockText="1" noThreeD="1"/>
</file>

<file path=xl/ctrlProps/ctrlProp28.xml><?xml version="1.0" encoding="utf-8"?>
<formControlPr xmlns="http://schemas.microsoft.com/office/spreadsheetml/2009/9/main" objectType="CheckBox" fmlaLink="K31" lockText="1" noThreeD="1"/>
</file>

<file path=xl/ctrlProps/ctrlProp29.xml><?xml version="1.0" encoding="utf-8"?>
<formControlPr xmlns="http://schemas.microsoft.com/office/spreadsheetml/2009/9/main" objectType="CheckBox" fmlaLink="K32" lockText="1" noThreeD="1"/>
</file>

<file path=xl/ctrlProps/ctrlProp3.xml><?xml version="1.0" encoding="utf-8"?>
<formControlPr xmlns="http://schemas.microsoft.com/office/spreadsheetml/2009/9/main" objectType="CheckBox" fmlaLink="K15" lockText="1" noThreeD="1"/>
</file>

<file path=xl/ctrlProps/ctrlProp30.xml><?xml version="1.0" encoding="utf-8"?>
<formControlPr xmlns="http://schemas.microsoft.com/office/spreadsheetml/2009/9/main" objectType="CheckBox" fmlaLink="K33" lockText="1" noThreeD="1"/>
</file>

<file path=xl/ctrlProps/ctrlProp31.xml><?xml version="1.0" encoding="utf-8"?>
<formControlPr xmlns="http://schemas.microsoft.com/office/spreadsheetml/2009/9/main" objectType="CheckBox" fmlaLink="K34" lockText="1" noThreeD="1"/>
</file>

<file path=xl/ctrlProps/ctrlProp32.xml><?xml version="1.0" encoding="utf-8"?>
<formControlPr xmlns="http://schemas.microsoft.com/office/spreadsheetml/2009/9/main" objectType="CheckBox" fmlaLink="K35" lockText="1" noThreeD="1"/>
</file>

<file path=xl/ctrlProps/ctrlProp33.xml><?xml version="1.0" encoding="utf-8"?>
<formControlPr xmlns="http://schemas.microsoft.com/office/spreadsheetml/2009/9/main" objectType="CheckBox" fmlaLink="K36" lockText="1" noThreeD="1"/>
</file>

<file path=xl/ctrlProps/ctrlProp34.xml><?xml version="1.0" encoding="utf-8"?>
<formControlPr xmlns="http://schemas.microsoft.com/office/spreadsheetml/2009/9/main" objectType="CheckBox" fmlaLink="K37" lockText="1" noThreeD="1"/>
</file>

<file path=xl/ctrlProps/ctrlProp35.xml><?xml version="1.0" encoding="utf-8"?>
<formControlPr xmlns="http://schemas.microsoft.com/office/spreadsheetml/2009/9/main" objectType="CheckBox" fmlaLink="K38" lockText="1" noThreeD="1"/>
</file>

<file path=xl/ctrlProps/ctrlProp36.xml><?xml version="1.0" encoding="utf-8"?>
<formControlPr xmlns="http://schemas.microsoft.com/office/spreadsheetml/2009/9/main" objectType="CheckBox" fmlaLink="K42" lockText="1" noThreeD="1"/>
</file>

<file path=xl/ctrlProps/ctrlProp37.xml><?xml version="1.0" encoding="utf-8"?>
<formControlPr xmlns="http://schemas.microsoft.com/office/spreadsheetml/2009/9/main" objectType="CheckBox" fmlaLink="K43" lockText="1" noThreeD="1"/>
</file>

<file path=xl/ctrlProps/ctrlProp38.xml><?xml version="1.0" encoding="utf-8"?>
<formControlPr xmlns="http://schemas.microsoft.com/office/spreadsheetml/2009/9/main" objectType="CheckBox" fmlaLink="K44" lockText="1" noThreeD="1"/>
</file>

<file path=xl/ctrlProps/ctrlProp39.xml><?xml version="1.0" encoding="utf-8"?>
<formControlPr xmlns="http://schemas.microsoft.com/office/spreadsheetml/2009/9/main" objectType="CheckBox" fmlaLink="K47" lockText="1" noThreeD="1"/>
</file>

<file path=xl/ctrlProps/ctrlProp4.xml><?xml version="1.0" encoding="utf-8"?>
<formControlPr xmlns="http://schemas.microsoft.com/office/spreadsheetml/2009/9/main" objectType="CheckBox" fmlaLink="K16" lockText="1" noThreeD="1"/>
</file>

<file path=xl/ctrlProps/ctrlProp40.xml><?xml version="1.0" encoding="utf-8"?>
<formControlPr xmlns="http://schemas.microsoft.com/office/spreadsheetml/2009/9/main" objectType="CheckBox" fmlaLink="K48" lockText="1" noThreeD="1"/>
</file>

<file path=xl/ctrlProps/ctrlProp41.xml><?xml version="1.0" encoding="utf-8"?>
<formControlPr xmlns="http://schemas.microsoft.com/office/spreadsheetml/2009/9/main" objectType="CheckBox" fmlaLink="K49" lockText="1" noThreeD="1"/>
</file>

<file path=xl/ctrlProps/ctrlProp42.xml><?xml version="1.0" encoding="utf-8"?>
<formControlPr xmlns="http://schemas.microsoft.com/office/spreadsheetml/2009/9/main" objectType="CheckBox" fmlaLink="K52" lockText="1" noThreeD="1"/>
</file>

<file path=xl/ctrlProps/ctrlProp43.xml><?xml version="1.0" encoding="utf-8"?>
<formControlPr xmlns="http://schemas.microsoft.com/office/spreadsheetml/2009/9/main" objectType="CheckBox" fmlaLink="K53" lockText="1" noThreeD="1"/>
</file>

<file path=xl/ctrlProps/ctrlProp44.xml><?xml version="1.0" encoding="utf-8"?>
<formControlPr xmlns="http://schemas.microsoft.com/office/spreadsheetml/2009/9/main" objectType="CheckBox" fmlaLink="K54" lockText="1" noThreeD="1"/>
</file>

<file path=xl/ctrlProps/ctrlProp45.xml><?xml version="1.0" encoding="utf-8"?>
<formControlPr xmlns="http://schemas.microsoft.com/office/spreadsheetml/2009/9/main" objectType="CheckBox" fmlaLink="K57" lockText="1" noThreeD="1"/>
</file>

<file path=xl/ctrlProps/ctrlProp46.xml><?xml version="1.0" encoding="utf-8"?>
<formControlPr xmlns="http://schemas.microsoft.com/office/spreadsheetml/2009/9/main" objectType="CheckBox" fmlaLink="K58" lockText="1" noThreeD="1"/>
</file>

<file path=xl/ctrlProps/ctrlProp47.xml><?xml version="1.0" encoding="utf-8"?>
<formControlPr xmlns="http://schemas.microsoft.com/office/spreadsheetml/2009/9/main" objectType="CheckBox" fmlaLink="K59" lockText="1" noThreeD="1"/>
</file>

<file path=xl/ctrlProps/ctrlProp48.xml><?xml version="1.0" encoding="utf-8"?>
<formControlPr xmlns="http://schemas.microsoft.com/office/spreadsheetml/2009/9/main" objectType="CheckBox" fmlaLink="K60" lockText="1" noThreeD="1"/>
</file>

<file path=xl/ctrlProps/ctrlProp49.xml><?xml version="1.0" encoding="utf-8"?>
<formControlPr xmlns="http://schemas.microsoft.com/office/spreadsheetml/2009/9/main" objectType="CheckBox" fmlaLink="K61" lockText="1" noThreeD="1"/>
</file>

<file path=xl/ctrlProps/ctrlProp5.xml><?xml version="1.0" encoding="utf-8"?>
<formControlPr xmlns="http://schemas.microsoft.com/office/spreadsheetml/2009/9/main" objectType="CheckBox" fmlaLink="K17" lockText="1" noThreeD="1"/>
</file>

<file path=xl/ctrlProps/ctrlProp50.xml><?xml version="1.0" encoding="utf-8"?>
<formControlPr xmlns="http://schemas.microsoft.com/office/spreadsheetml/2009/9/main" objectType="CheckBox" fmlaLink="K64" lockText="1" noThreeD="1"/>
</file>

<file path=xl/ctrlProps/ctrlProp51.xml><?xml version="1.0" encoding="utf-8"?>
<formControlPr xmlns="http://schemas.microsoft.com/office/spreadsheetml/2009/9/main" objectType="CheckBox" fmlaLink="K65" lockText="1" noThreeD="1"/>
</file>

<file path=xl/ctrlProps/ctrlProp52.xml><?xml version="1.0" encoding="utf-8"?>
<formControlPr xmlns="http://schemas.microsoft.com/office/spreadsheetml/2009/9/main" objectType="CheckBox" fmlaLink="K66" lockText="1" noThreeD="1"/>
</file>

<file path=xl/ctrlProps/ctrlProp53.xml><?xml version="1.0" encoding="utf-8"?>
<formControlPr xmlns="http://schemas.microsoft.com/office/spreadsheetml/2009/9/main" objectType="CheckBox" fmlaLink="K67" lockText="1" noThreeD="1"/>
</file>

<file path=xl/ctrlProps/ctrlProp54.xml><?xml version="1.0" encoding="utf-8"?>
<formControlPr xmlns="http://schemas.microsoft.com/office/spreadsheetml/2009/9/main" objectType="CheckBox" fmlaLink="K68" lockText="1" noThreeD="1"/>
</file>

<file path=xl/ctrlProps/ctrlProp55.xml><?xml version="1.0" encoding="utf-8"?>
<formControlPr xmlns="http://schemas.microsoft.com/office/spreadsheetml/2009/9/main" objectType="CheckBox" fmlaLink="K72" lockText="1" noThreeD="1"/>
</file>

<file path=xl/ctrlProps/ctrlProp56.xml><?xml version="1.0" encoding="utf-8"?>
<formControlPr xmlns="http://schemas.microsoft.com/office/spreadsheetml/2009/9/main" objectType="CheckBox" fmlaLink="K73" lockText="1" noThreeD="1"/>
</file>

<file path=xl/ctrlProps/ctrlProp57.xml><?xml version="1.0" encoding="utf-8"?>
<formControlPr xmlns="http://schemas.microsoft.com/office/spreadsheetml/2009/9/main" objectType="CheckBox" fmlaLink="K74" lockText="1" noThreeD="1"/>
</file>

<file path=xl/ctrlProps/ctrlProp58.xml><?xml version="1.0" encoding="utf-8"?>
<formControlPr xmlns="http://schemas.microsoft.com/office/spreadsheetml/2009/9/main" objectType="CheckBox" fmlaLink="K75" lockText="1" noThreeD="1"/>
</file>

<file path=xl/ctrlProps/ctrlProp59.xml><?xml version="1.0" encoding="utf-8"?>
<formControlPr xmlns="http://schemas.microsoft.com/office/spreadsheetml/2009/9/main" objectType="CheckBox" fmlaLink="K76" lockText="1" noThreeD="1"/>
</file>

<file path=xl/ctrlProps/ctrlProp6.xml><?xml version="1.0" encoding="utf-8"?>
<formControlPr xmlns="http://schemas.microsoft.com/office/spreadsheetml/2009/9/main" objectType="CheckBox" fmlaLink="K18" lockText="1" noThreeD="1"/>
</file>

<file path=xl/ctrlProps/ctrlProp60.xml><?xml version="1.0" encoding="utf-8"?>
<formControlPr xmlns="http://schemas.microsoft.com/office/spreadsheetml/2009/9/main" objectType="CheckBox" fmlaLink="K77" lockText="1" noThreeD="1"/>
</file>

<file path=xl/ctrlProps/ctrlProp61.xml><?xml version="1.0" encoding="utf-8"?>
<formControlPr xmlns="http://schemas.microsoft.com/office/spreadsheetml/2009/9/main" objectType="CheckBox" fmlaLink="K78" lockText="1" noThreeD="1"/>
</file>

<file path=xl/ctrlProps/ctrlProp62.xml><?xml version="1.0" encoding="utf-8"?>
<formControlPr xmlns="http://schemas.microsoft.com/office/spreadsheetml/2009/9/main" objectType="CheckBox" fmlaLink="K81" lockText="1" noThreeD="1"/>
</file>

<file path=xl/ctrlProps/ctrlProp63.xml><?xml version="1.0" encoding="utf-8"?>
<formControlPr xmlns="http://schemas.microsoft.com/office/spreadsheetml/2009/9/main" objectType="CheckBox" fmlaLink="K82" lockText="1" noThreeD="1"/>
</file>

<file path=xl/ctrlProps/ctrlProp64.xml><?xml version="1.0" encoding="utf-8"?>
<formControlPr xmlns="http://schemas.microsoft.com/office/spreadsheetml/2009/9/main" objectType="CheckBox" fmlaLink="K83" lockText="1" noThreeD="1"/>
</file>

<file path=xl/ctrlProps/ctrlProp65.xml><?xml version="1.0" encoding="utf-8"?>
<formControlPr xmlns="http://schemas.microsoft.com/office/spreadsheetml/2009/9/main" objectType="CheckBox" fmlaLink="K84" lockText="1" noThreeD="1"/>
</file>

<file path=xl/ctrlProps/ctrlProp66.xml><?xml version="1.0" encoding="utf-8"?>
<formControlPr xmlns="http://schemas.microsoft.com/office/spreadsheetml/2009/9/main" objectType="CheckBox" fmlaLink="K85" lockText="1" noThreeD="1"/>
</file>

<file path=xl/ctrlProps/ctrlProp67.xml><?xml version="1.0" encoding="utf-8"?>
<formControlPr xmlns="http://schemas.microsoft.com/office/spreadsheetml/2009/9/main" objectType="CheckBox" fmlaLink="K86" lockText="1" noThreeD="1"/>
</file>

<file path=xl/ctrlProps/ctrlProp68.xml><?xml version="1.0" encoding="utf-8"?>
<formControlPr xmlns="http://schemas.microsoft.com/office/spreadsheetml/2009/9/main" objectType="CheckBox" fmlaLink="K87" lockText="1" noThreeD="1"/>
</file>

<file path=xl/ctrlProps/ctrlProp69.xml><?xml version="1.0" encoding="utf-8"?>
<formControlPr xmlns="http://schemas.microsoft.com/office/spreadsheetml/2009/9/main" objectType="CheckBox" fmlaLink="K88" lockText="1" noThreeD="1"/>
</file>

<file path=xl/ctrlProps/ctrlProp7.xml><?xml version="1.0" encoding="utf-8"?>
<formControlPr xmlns="http://schemas.microsoft.com/office/spreadsheetml/2009/9/main" objectType="CheckBox" fmlaLink="K19" lockText="1" noThreeD="1"/>
</file>

<file path=xl/ctrlProps/ctrlProp70.xml><?xml version="1.0" encoding="utf-8"?>
<formControlPr xmlns="http://schemas.microsoft.com/office/spreadsheetml/2009/9/main" objectType="CheckBox" fmlaLink="K89" lockText="1" noThreeD="1"/>
</file>

<file path=xl/ctrlProps/ctrlProp71.xml><?xml version="1.0" encoding="utf-8"?>
<formControlPr xmlns="http://schemas.microsoft.com/office/spreadsheetml/2009/9/main" objectType="CheckBox" fmlaLink="K92" lockText="1" noThreeD="1"/>
</file>

<file path=xl/ctrlProps/ctrlProp72.xml><?xml version="1.0" encoding="utf-8"?>
<formControlPr xmlns="http://schemas.microsoft.com/office/spreadsheetml/2009/9/main" objectType="CheckBox" fmlaLink="K93" lockText="1" noThreeD="1"/>
</file>

<file path=xl/ctrlProps/ctrlProp73.xml><?xml version="1.0" encoding="utf-8"?>
<formControlPr xmlns="http://schemas.microsoft.com/office/spreadsheetml/2009/9/main" objectType="CheckBox" fmlaLink="K94" lockText="1" noThreeD="1"/>
</file>

<file path=xl/ctrlProps/ctrlProp74.xml><?xml version="1.0" encoding="utf-8"?>
<formControlPr xmlns="http://schemas.microsoft.com/office/spreadsheetml/2009/9/main" objectType="CheckBox" fmlaLink="K95" lockText="1" noThreeD="1"/>
</file>

<file path=xl/ctrlProps/ctrlProp75.xml><?xml version="1.0" encoding="utf-8"?>
<formControlPr xmlns="http://schemas.microsoft.com/office/spreadsheetml/2009/9/main" objectType="CheckBox" fmlaLink="K96" lockText="1" noThreeD="1"/>
</file>

<file path=xl/ctrlProps/ctrlProp76.xml><?xml version="1.0" encoding="utf-8"?>
<formControlPr xmlns="http://schemas.microsoft.com/office/spreadsheetml/2009/9/main" objectType="CheckBox" fmlaLink="K97" lockText="1" noThreeD="1"/>
</file>

<file path=xl/ctrlProps/ctrlProp77.xml><?xml version="1.0" encoding="utf-8"?>
<formControlPr xmlns="http://schemas.microsoft.com/office/spreadsheetml/2009/9/main" objectType="CheckBox" fmlaLink="K98" lockText="1" noThreeD="1"/>
</file>

<file path=xl/ctrlProps/ctrlProp78.xml><?xml version="1.0" encoding="utf-8"?>
<formControlPr xmlns="http://schemas.microsoft.com/office/spreadsheetml/2009/9/main" objectType="CheckBox" fmlaLink="K101" lockText="1" noThreeD="1"/>
</file>

<file path=xl/ctrlProps/ctrlProp79.xml><?xml version="1.0" encoding="utf-8"?>
<formControlPr xmlns="http://schemas.microsoft.com/office/spreadsheetml/2009/9/main" objectType="CheckBox" fmlaLink="K102" lockText="1" noThreeD="1"/>
</file>

<file path=xl/ctrlProps/ctrlProp8.xml><?xml version="1.0" encoding="utf-8"?>
<formControlPr xmlns="http://schemas.microsoft.com/office/spreadsheetml/2009/9/main" objectType="CheckBox" fmlaLink="K20" lockText="1" noThreeD="1"/>
</file>

<file path=xl/ctrlProps/ctrlProp80.xml><?xml version="1.0" encoding="utf-8"?>
<formControlPr xmlns="http://schemas.microsoft.com/office/spreadsheetml/2009/9/main" objectType="CheckBox" fmlaLink="K103" lockText="1" noThreeD="1"/>
</file>

<file path=xl/ctrlProps/ctrlProp81.xml><?xml version="1.0" encoding="utf-8"?>
<formControlPr xmlns="http://schemas.microsoft.com/office/spreadsheetml/2009/9/main" objectType="CheckBox" fmlaLink="K104" lockText="1" noThreeD="1"/>
</file>

<file path=xl/ctrlProps/ctrlProp82.xml><?xml version="1.0" encoding="utf-8"?>
<formControlPr xmlns="http://schemas.microsoft.com/office/spreadsheetml/2009/9/main" objectType="CheckBox" fmlaLink="K105" lockText="1" noThreeD="1"/>
</file>

<file path=xl/ctrlProps/ctrlProp83.xml><?xml version="1.0" encoding="utf-8"?>
<formControlPr xmlns="http://schemas.microsoft.com/office/spreadsheetml/2009/9/main" objectType="CheckBox" fmlaLink="K108" lockText="1" noThreeD="1"/>
</file>

<file path=xl/ctrlProps/ctrlProp84.xml><?xml version="1.0" encoding="utf-8"?>
<formControlPr xmlns="http://schemas.microsoft.com/office/spreadsheetml/2009/9/main" objectType="CheckBox" fmlaLink="K109" lockText="1" noThreeD="1"/>
</file>

<file path=xl/ctrlProps/ctrlProp85.xml><?xml version="1.0" encoding="utf-8"?>
<formControlPr xmlns="http://schemas.microsoft.com/office/spreadsheetml/2009/9/main" objectType="CheckBox" fmlaLink="K110" lockText="1" noThreeD="1"/>
</file>

<file path=xl/ctrlProps/ctrlProp86.xml><?xml version="1.0" encoding="utf-8"?>
<formControlPr xmlns="http://schemas.microsoft.com/office/spreadsheetml/2009/9/main" objectType="CheckBox" fmlaLink="K111" lockText="1" noThreeD="1"/>
</file>

<file path=xl/ctrlProps/ctrlProp87.xml><?xml version="1.0" encoding="utf-8"?>
<formControlPr xmlns="http://schemas.microsoft.com/office/spreadsheetml/2009/9/main" objectType="CheckBox" fmlaLink="K112" lockText="1" noThreeD="1"/>
</file>

<file path=xl/ctrlProps/ctrlProp88.xml><?xml version="1.0" encoding="utf-8"?>
<formControlPr xmlns="http://schemas.microsoft.com/office/spreadsheetml/2009/9/main" objectType="CheckBox" fmlaLink="K115" lockText="1" noThreeD="1"/>
</file>

<file path=xl/ctrlProps/ctrlProp89.xml><?xml version="1.0" encoding="utf-8"?>
<formControlPr xmlns="http://schemas.microsoft.com/office/spreadsheetml/2009/9/main" objectType="CheckBox" fmlaLink="K116" lockText="1" noThreeD="1"/>
</file>

<file path=xl/ctrlProps/ctrlProp9.xml><?xml version="1.0" encoding="utf-8"?>
<formControlPr xmlns="http://schemas.microsoft.com/office/spreadsheetml/2009/9/main" objectType="CheckBox" fmlaLink="K21" lockText="1" noThreeD="1"/>
</file>

<file path=xl/ctrlProps/ctrlProp90.xml><?xml version="1.0" encoding="utf-8"?>
<formControlPr xmlns="http://schemas.microsoft.com/office/spreadsheetml/2009/9/main" objectType="CheckBox" fmlaLink="K117" lockText="1" noThreeD="1"/>
</file>

<file path=xl/ctrlProps/ctrlProp91.xml><?xml version="1.0" encoding="utf-8"?>
<formControlPr xmlns="http://schemas.microsoft.com/office/spreadsheetml/2009/9/main" objectType="CheckBox" fmlaLink="K118" lockText="1" noThreeD="1"/>
</file>

<file path=xl/ctrlProps/ctrlProp92.xml><?xml version="1.0" encoding="utf-8"?>
<formControlPr xmlns="http://schemas.microsoft.com/office/spreadsheetml/2009/9/main" objectType="CheckBox" fmlaLink="K119" lockText="1" noThreeD="1"/>
</file>

<file path=xl/ctrlProps/ctrlProp93.xml><?xml version="1.0" encoding="utf-8"?>
<formControlPr xmlns="http://schemas.microsoft.com/office/spreadsheetml/2009/9/main" objectType="CheckBox" fmlaLink="K120" lockText="1" noThreeD="1"/>
</file>

<file path=xl/ctrlProps/ctrlProp94.xml><?xml version="1.0" encoding="utf-8"?>
<formControlPr xmlns="http://schemas.microsoft.com/office/spreadsheetml/2009/9/main" objectType="CheckBox" fmlaLink="K123" lockText="1" noThreeD="1"/>
</file>

<file path=xl/ctrlProps/ctrlProp95.xml><?xml version="1.0" encoding="utf-8"?>
<formControlPr xmlns="http://schemas.microsoft.com/office/spreadsheetml/2009/9/main" objectType="CheckBox" fmlaLink="K124" lockText="1" noThreeD="1"/>
</file>

<file path=xl/ctrlProps/ctrlProp96.xml><?xml version="1.0" encoding="utf-8"?>
<formControlPr xmlns="http://schemas.microsoft.com/office/spreadsheetml/2009/9/main" objectType="CheckBox" fmlaLink="K125" lockText="1" noThreeD="1"/>
</file>

<file path=xl/ctrlProps/ctrlProp97.xml><?xml version="1.0" encoding="utf-8"?>
<formControlPr xmlns="http://schemas.microsoft.com/office/spreadsheetml/2009/9/main" objectType="CheckBox" fmlaLink="K126" lockText="1" noThreeD="1"/>
</file>

<file path=xl/ctrlProps/ctrlProp98.xml><?xml version="1.0" encoding="utf-8"?>
<formControlPr xmlns="http://schemas.microsoft.com/office/spreadsheetml/2009/9/main" objectType="CheckBox" fmlaLink="K127" lockText="1" noThreeD="1"/>
</file>

<file path=xl/ctrlProps/ctrlProp99.xml><?xml version="1.0" encoding="utf-8"?>
<formControlPr xmlns="http://schemas.microsoft.com/office/spreadsheetml/2009/9/main" objectType="CheckBox" fmlaLink="K130"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407991</xdr:colOff>
      <xdr:row>18</xdr:row>
      <xdr:rowOff>95250</xdr:rowOff>
    </xdr:from>
    <xdr:to>
      <xdr:col>10</xdr:col>
      <xdr:colOff>401466</xdr:colOff>
      <xdr:row>30</xdr:row>
      <xdr:rowOff>185307</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12766" y="3971925"/>
          <a:ext cx="8308800" cy="2604657"/>
        </a:xfrm>
        <a:prstGeom prst="rect">
          <a:avLst/>
        </a:prstGeom>
        <a:ln>
          <a:solidFill>
            <a:schemeClr val="bg1">
              <a:lumMod val="75000"/>
            </a:schemeClr>
          </a:solidFill>
        </a:ln>
      </xdr:spPr>
    </xdr:pic>
    <xdr:clientData/>
  </xdr:twoCellAnchor>
  <xdr:twoCellAnchor editAs="oneCell">
    <xdr:from>
      <xdr:col>1</xdr:col>
      <xdr:colOff>379415</xdr:colOff>
      <xdr:row>47</xdr:row>
      <xdr:rowOff>104775</xdr:rowOff>
    </xdr:from>
    <xdr:to>
      <xdr:col>10</xdr:col>
      <xdr:colOff>372890</xdr:colOff>
      <xdr:row>53</xdr:row>
      <xdr:rowOff>42436</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484190" y="10058400"/>
          <a:ext cx="8308800" cy="1366411"/>
        </a:xfrm>
        <a:prstGeom prst="rect">
          <a:avLst/>
        </a:prstGeom>
      </xdr:spPr>
    </xdr:pic>
    <xdr:clientData/>
  </xdr:twoCellAnchor>
  <xdr:twoCellAnchor editAs="oneCell">
    <xdr:from>
      <xdr:col>1</xdr:col>
      <xdr:colOff>407990</xdr:colOff>
      <xdr:row>35</xdr:row>
      <xdr:rowOff>47624</xdr:rowOff>
    </xdr:from>
    <xdr:to>
      <xdr:col>10</xdr:col>
      <xdr:colOff>401240</xdr:colOff>
      <xdr:row>44</xdr:row>
      <xdr:rowOff>101644</xdr:rowOff>
    </xdr:to>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3"/>
        <a:srcRect b="26416"/>
        <a:stretch/>
      </xdr:blipFill>
      <xdr:spPr>
        <a:xfrm>
          <a:off x="512765" y="7486649"/>
          <a:ext cx="8308575" cy="1939970"/>
        </a:xfrm>
        <a:prstGeom prst="rect">
          <a:avLst/>
        </a:prstGeom>
        <a:ln>
          <a:solidFill>
            <a:schemeClr val="bg1">
              <a:lumMod val="75000"/>
            </a:schemeClr>
          </a:solidFill>
        </a:ln>
      </xdr:spPr>
    </xdr:pic>
    <xdr:clientData/>
  </xdr:twoCellAnchor>
  <xdr:twoCellAnchor editAs="oneCell">
    <xdr:from>
      <xdr:col>1</xdr:col>
      <xdr:colOff>411165</xdr:colOff>
      <xdr:row>7</xdr:row>
      <xdr:rowOff>0</xdr:rowOff>
    </xdr:from>
    <xdr:to>
      <xdr:col>10</xdr:col>
      <xdr:colOff>401240</xdr:colOff>
      <xdr:row>15</xdr:row>
      <xdr:rowOff>102983</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4"/>
        <a:srcRect l="108" t="1351" r="553" b="9922"/>
        <a:stretch/>
      </xdr:blipFill>
      <xdr:spPr>
        <a:xfrm>
          <a:off x="515940" y="1581150"/>
          <a:ext cx="8305400" cy="1779383"/>
        </a:xfrm>
        <a:prstGeom prst="rect">
          <a:avLst/>
        </a:prstGeom>
        <a:ln>
          <a:solidFill>
            <a:schemeClr val="bg1">
              <a:lumMod val="75000"/>
            </a:schemeClr>
          </a:solidFill>
        </a:ln>
      </xdr:spPr>
    </xdr:pic>
    <xdr:clientData/>
  </xdr:twoCellAnchor>
  <xdr:twoCellAnchor>
    <xdr:from>
      <xdr:col>1</xdr:col>
      <xdr:colOff>87629</xdr:colOff>
      <xdr:row>4</xdr:row>
      <xdr:rowOff>152400</xdr:rowOff>
    </xdr:from>
    <xdr:to>
      <xdr:col>1</xdr:col>
      <xdr:colOff>342899</xdr:colOff>
      <xdr:row>5</xdr:row>
      <xdr:rowOff>201930</xdr:rowOff>
    </xdr:to>
    <xdr:pic>
      <xdr:nvPicPr>
        <xdr:cNvPr id="9" name="図 456" descr="アイコン 注意（ボタン・！・びっくりマーク・赤） 無料イラスト・PowerPointテンプレート配布サイト【素材工場】">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192404" y="1095375"/>
          <a:ext cx="255270" cy="25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85724</xdr:colOff>
      <xdr:row>45</xdr:row>
      <xdr:rowOff>152400</xdr:rowOff>
    </xdr:from>
    <xdr:to>
      <xdr:col>1</xdr:col>
      <xdr:colOff>342899</xdr:colOff>
      <xdr:row>46</xdr:row>
      <xdr:rowOff>200025</xdr:rowOff>
    </xdr:to>
    <xdr:pic>
      <xdr:nvPicPr>
        <xdr:cNvPr id="24" name="図 456" descr="アイコン 注意（ボタン・！・びっくりマーク・赤） 無料イラスト・PowerPointテンプレート配布サイト【素材工場】">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190499" y="14154150"/>
          <a:ext cx="2571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87629</xdr:colOff>
      <xdr:row>45</xdr:row>
      <xdr:rowOff>152400</xdr:rowOff>
    </xdr:from>
    <xdr:to>
      <xdr:col>1</xdr:col>
      <xdr:colOff>342899</xdr:colOff>
      <xdr:row>46</xdr:row>
      <xdr:rowOff>201930</xdr:rowOff>
    </xdr:to>
    <xdr:pic>
      <xdr:nvPicPr>
        <xdr:cNvPr id="23" name="図 456" descr="アイコン 注意（ボタン・！・びっくりマーク・赤） 無料イラスト・PowerPointテンプレート配布サイト【素材工場】">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192404" y="4657725"/>
          <a:ext cx="255270" cy="25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89534</xdr:colOff>
      <xdr:row>17</xdr:row>
      <xdr:rowOff>0</xdr:rowOff>
    </xdr:from>
    <xdr:to>
      <xdr:col>1</xdr:col>
      <xdr:colOff>342899</xdr:colOff>
      <xdr:row>18</xdr:row>
      <xdr:rowOff>53340</xdr:rowOff>
    </xdr:to>
    <xdr:pic>
      <xdr:nvPicPr>
        <xdr:cNvPr id="28" name="図 456" descr="アイコン 注意（ボタン・！・びっくりマーク・赤） 無料イラスト・PowerPointテンプレート配布サイト【素材工場】">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194309" y="3038475"/>
          <a:ext cx="253365" cy="262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89534</xdr:colOff>
      <xdr:row>32</xdr:row>
      <xdr:rowOff>0</xdr:rowOff>
    </xdr:from>
    <xdr:to>
      <xdr:col>1</xdr:col>
      <xdr:colOff>342899</xdr:colOff>
      <xdr:row>33</xdr:row>
      <xdr:rowOff>53340</xdr:rowOff>
    </xdr:to>
    <xdr:pic>
      <xdr:nvPicPr>
        <xdr:cNvPr id="27" name="図 456" descr="アイコン 注意（ボタン・！・びっくりマーク・赤） 無料イラスト・PowerPointテンプレート配布サイト【素材工場】">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198119" y="3038475"/>
          <a:ext cx="24955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89534</xdr:colOff>
      <xdr:row>32</xdr:row>
      <xdr:rowOff>0</xdr:rowOff>
    </xdr:from>
    <xdr:to>
      <xdr:col>1</xdr:col>
      <xdr:colOff>342899</xdr:colOff>
      <xdr:row>33</xdr:row>
      <xdr:rowOff>53340</xdr:rowOff>
    </xdr:to>
    <xdr:pic>
      <xdr:nvPicPr>
        <xdr:cNvPr id="2" name="図 456" descr="アイコン 注意（ボタン・！・びっくりマーク・赤） 無料イラスト・PowerPointテンプレート配布サイト【素材工場】">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flipH="1">
          <a:off x="196214" y="6286500"/>
          <a:ext cx="253365" cy="2590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463550</xdr:colOff>
      <xdr:row>9</xdr:row>
      <xdr:rowOff>66675</xdr:rowOff>
    </xdr:from>
    <xdr:to>
      <xdr:col>9</xdr:col>
      <xdr:colOff>381000</xdr:colOff>
      <xdr:row>15</xdr:row>
      <xdr:rowOff>15875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170488" y="2035175"/>
          <a:ext cx="2679700" cy="1187450"/>
        </a:xfrm>
        <a:prstGeom prst="rect">
          <a:avLst/>
        </a:prstGeom>
        <a:noFill/>
        <a:ln w="381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9</xdr:col>
      <xdr:colOff>68263</xdr:colOff>
      <xdr:row>19</xdr:row>
      <xdr:rowOff>163512</xdr:rowOff>
    </xdr:from>
    <xdr:to>
      <xdr:col>9</xdr:col>
      <xdr:colOff>904875</xdr:colOff>
      <xdr:row>30</xdr:row>
      <xdr:rowOff>182563</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537451" y="4195762"/>
          <a:ext cx="836612" cy="2289176"/>
        </a:xfrm>
        <a:prstGeom prst="rect">
          <a:avLst/>
        </a:prstGeom>
        <a:noFill/>
        <a:ln w="381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2</xdr:col>
      <xdr:colOff>196848</xdr:colOff>
      <xdr:row>41</xdr:row>
      <xdr:rowOff>143194</xdr:rowOff>
    </xdr:from>
    <xdr:to>
      <xdr:col>9</xdr:col>
      <xdr:colOff>881061</xdr:colOff>
      <xdr:row>44</xdr:row>
      <xdr:rowOff>103188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220786" y="8715694"/>
          <a:ext cx="7129463" cy="579119"/>
        </a:xfrm>
        <a:prstGeom prst="rect">
          <a:avLst/>
        </a:prstGeom>
        <a:noFill/>
        <a:ln w="381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xdr:col>
      <xdr:colOff>404811</xdr:colOff>
      <xdr:row>51</xdr:row>
      <xdr:rowOff>47625</xdr:rowOff>
    </xdr:from>
    <xdr:to>
      <xdr:col>2</xdr:col>
      <xdr:colOff>309562</xdr:colOff>
      <xdr:row>53</xdr:row>
      <xdr:rowOff>15875</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07999" y="10810875"/>
          <a:ext cx="825501" cy="444500"/>
        </a:xfrm>
        <a:prstGeom prst="rect">
          <a:avLst/>
        </a:prstGeom>
        <a:noFill/>
        <a:ln w="38100"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4</xdr:col>
      <xdr:colOff>180975</xdr:colOff>
      <xdr:row>13</xdr:row>
      <xdr:rowOff>206375</xdr:rowOff>
    </xdr:from>
    <xdr:to>
      <xdr:col>6</xdr:col>
      <xdr:colOff>409575</xdr:colOff>
      <xdr:row>15</xdr:row>
      <xdr:rowOff>53975</xdr:rowOff>
    </xdr:to>
    <xdr:sp macro="" textlink="">
      <xdr:nvSpPr>
        <xdr:cNvPr id="5" name="正方形/長方形 4">
          <a:extLst>
            <a:ext uri="{FF2B5EF4-FFF2-40B4-BE49-F238E27FC236}">
              <a16:creationId xmlns:a16="http://schemas.microsoft.com/office/drawing/2014/main" id="{0A78CA2C-29CF-89E8-9613-6D9563702F64}"/>
            </a:ext>
          </a:extLst>
        </xdr:cNvPr>
        <xdr:cNvSpPr/>
      </xdr:nvSpPr>
      <xdr:spPr>
        <a:xfrm>
          <a:off x="3057525" y="3044825"/>
          <a:ext cx="2076450" cy="266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000" b="1">
              <a:solidFill>
                <a:schemeClr val="tx1"/>
              </a:solidFill>
            </a:rPr>
            <a:t>設備系：電気、衛生、空調等</a:t>
          </a:r>
          <a:endParaRPr kumimoji="1" lang="ja-JP" altLang="en-US" sz="1000" b="1" kern="12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4</xdr:row>
          <xdr:rowOff>31750</xdr:rowOff>
        </xdr:from>
        <xdr:to>
          <xdr:col>7</xdr:col>
          <xdr:colOff>419100</xdr:colOff>
          <xdr:row>4</xdr:row>
          <xdr:rowOff>247650</xdr:rowOff>
        </xdr:to>
        <xdr:sp macro="" textlink="">
          <xdr:nvSpPr>
            <xdr:cNvPr id="7169" name="Group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4</xdr:row>
          <xdr:rowOff>76200</xdr:rowOff>
        </xdr:from>
        <xdr:to>
          <xdr:col>5</xdr:col>
          <xdr:colOff>323850</xdr:colOff>
          <xdr:row>4</xdr:row>
          <xdr:rowOff>209550</xdr:rowOff>
        </xdr:to>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4</xdr:row>
          <xdr:rowOff>76200</xdr:rowOff>
        </xdr:from>
        <xdr:to>
          <xdr:col>6</xdr:col>
          <xdr:colOff>298450</xdr:colOff>
          <xdr:row>4</xdr:row>
          <xdr:rowOff>209550</xdr:rowOff>
        </xdr:to>
        <xdr:sp macro="" textlink="">
          <xdr:nvSpPr>
            <xdr:cNvPr id="7171" name="Option Button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7</xdr:row>
          <xdr:rowOff>31750</xdr:rowOff>
        </xdr:from>
        <xdr:to>
          <xdr:col>7</xdr:col>
          <xdr:colOff>438150</xdr:colOff>
          <xdr:row>7</xdr:row>
          <xdr:rowOff>247650</xdr:rowOff>
        </xdr:to>
        <xdr:sp macro="" textlink="">
          <xdr:nvSpPr>
            <xdr:cNvPr id="7173" name="Group Box 5" hidden="1">
              <a:extLst>
                <a:ext uri="{63B3BB69-23CF-44E3-9099-C40C66FF867C}">
                  <a14:compatExt spid="_x0000_s7173"/>
                </a:ext>
                <a:ext uri="{FF2B5EF4-FFF2-40B4-BE49-F238E27FC236}">
                  <a16:creationId xmlns:a16="http://schemas.microsoft.com/office/drawing/2014/main" id="{00000000-0008-0000-0200-00000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7</xdr:row>
          <xdr:rowOff>76200</xdr:rowOff>
        </xdr:from>
        <xdr:to>
          <xdr:col>5</xdr:col>
          <xdr:colOff>323850</xdr:colOff>
          <xdr:row>7</xdr:row>
          <xdr:rowOff>209550</xdr:rowOff>
        </xdr:to>
        <xdr:sp macro="" textlink="">
          <xdr:nvSpPr>
            <xdr:cNvPr id="7174" name="Option Button 6" hidden="1">
              <a:extLst>
                <a:ext uri="{63B3BB69-23CF-44E3-9099-C40C66FF867C}">
                  <a14:compatExt spid="_x0000_s7174"/>
                </a:ext>
                <a:ext uri="{FF2B5EF4-FFF2-40B4-BE49-F238E27FC236}">
                  <a16:creationId xmlns:a16="http://schemas.microsoft.com/office/drawing/2014/main" id="{00000000-0008-0000-02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76200</xdr:rowOff>
        </xdr:from>
        <xdr:to>
          <xdr:col>6</xdr:col>
          <xdr:colOff>298450</xdr:colOff>
          <xdr:row>7</xdr:row>
          <xdr:rowOff>209550</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2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xdr:row>
          <xdr:rowOff>0</xdr:rowOff>
        </xdr:from>
        <xdr:to>
          <xdr:col>5</xdr:col>
          <xdr:colOff>355600</xdr:colOff>
          <xdr:row>10</xdr:row>
          <xdr:rowOff>241300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200-00000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xdr:row>
          <xdr:rowOff>0</xdr:rowOff>
        </xdr:from>
        <xdr:to>
          <xdr:col>5</xdr:col>
          <xdr:colOff>355600</xdr:colOff>
          <xdr:row>11</xdr:row>
          <xdr:rowOff>241300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200-00001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xdr:row>
          <xdr:rowOff>0</xdr:rowOff>
        </xdr:from>
        <xdr:to>
          <xdr:col>5</xdr:col>
          <xdr:colOff>355600</xdr:colOff>
          <xdr:row>12</xdr:row>
          <xdr:rowOff>241300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200-00001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xdr:row>
          <xdr:rowOff>0</xdr:rowOff>
        </xdr:from>
        <xdr:to>
          <xdr:col>5</xdr:col>
          <xdr:colOff>355600</xdr:colOff>
          <xdr:row>13</xdr:row>
          <xdr:rowOff>241300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200-00001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xdr:row>
          <xdr:rowOff>0</xdr:rowOff>
        </xdr:from>
        <xdr:to>
          <xdr:col>5</xdr:col>
          <xdr:colOff>355600</xdr:colOff>
          <xdr:row>14</xdr:row>
          <xdr:rowOff>241300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200-00001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xdr:row>
          <xdr:rowOff>0</xdr:rowOff>
        </xdr:from>
        <xdr:to>
          <xdr:col>5</xdr:col>
          <xdr:colOff>355600</xdr:colOff>
          <xdr:row>15</xdr:row>
          <xdr:rowOff>241300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200-00001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xdr:row>
          <xdr:rowOff>0</xdr:rowOff>
        </xdr:from>
        <xdr:to>
          <xdr:col>5</xdr:col>
          <xdr:colOff>355600</xdr:colOff>
          <xdr:row>16</xdr:row>
          <xdr:rowOff>241300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200-00001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17</xdr:row>
          <xdr:rowOff>0</xdr:rowOff>
        </xdr:from>
        <xdr:to>
          <xdr:col>5</xdr:col>
          <xdr:colOff>355600</xdr:colOff>
          <xdr:row>17</xdr:row>
          <xdr:rowOff>241300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200-00001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18</xdr:row>
          <xdr:rowOff>0</xdr:rowOff>
        </xdr:from>
        <xdr:to>
          <xdr:col>5</xdr:col>
          <xdr:colOff>355600</xdr:colOff>
          <xdr:row>18</xdr:row>
          <xdr:rowOff>241300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200-00001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19</xdr:row>
          <xdr:rowOff>0</xdr:rowOff>
        </xdr:from>
        <xdr:to>
          <xdr:col>5</xdr:col>
          <xdr:colOff>355600</xdr:colOff>
          <xdr:row>19</xdr:row>
          <xdr:rowOff>241300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200-00001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20</xdr:row>
          <xdr:rowOff>0</xdr:rowOff>
        </xdr:from>
        <xdr:to>
          <xdr:col>5</xdr:col>
          <xdr:colOff>355600</xdr:colOff>
          <xdr:row>20</xdr:row>
          <xdr:rowOff>241300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200-00001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21</xdr:row>
          <xdr:rowOff>0</xdr:rowOff>
        </xdr:from>
        <xdr:to>
          <xdr:col>5</xdr:col>
          <xdr:colOff>355600</xdr:colOff>
          <xdr:row>21</xdr:row>
          <xdr:rowOff>241300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200-00001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22</xdr:row>
          <xdr:rowOff>0</xdr:rowOff>
        </xdr:from>
        <xdr:to>
          <xdr:col>5</xdr:col>
          <xdr:colOff>355600</xdr:colOff>
          <xdr:row>22</xdr:row>
          <xdr:rowOff>241300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200-00001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10</xdr:row>
          <xdr:rowOff>0</xdr:rowOff>
        </xdr:from>
        <xdr:to>
          <xdr:col>6</xdr:col>
          <xdr:colOff>355600</xdr:colOff>
          <xdr:row>10</xdr:row>
          <xdr:rowOff>241300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200-00001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11</xdr:row>
          <xdr:rowOff>0</xdr:rowOff>
        </xdr:from>
        <xdr:to>
          <xdr:col>6</xdr:col>
          <xdr:colOff>355600</xdr:colOff>
          <xdr:row>11</xdr:row>
          <xdr:rowOff>241300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200-00001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xdr:row>
          <xdr:rowOff>0</xdr:rowOff>
        </xdr:from>
        <xdr:to>
          <xdr:col>6</xdr:col>
          <xdr:colOff>355600</xdr:colOff>
          <xdr:row>12</xdr:row>
          <xdr:rowOff>241300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200-00001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xdr:row>
          <xdr:rowOff>0</xdr:rowOff>
        </xdr:from>
        <xdr:to>
          <xdr:col>6</xdr:col>
          <xdr:colOff>355600</xdr:colOff>
          <xdr:row>13</xdr:row>
          <xdr:rowOff>241300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200-00001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0</xdr:rowOff>
        </xdr:from>
        <xdr:to>
          <xdr:col>6</xdr:col>
          <xdr:colOff>355600</xdr:colOff>
          <xdr:row>14</xdr:row>
          <xdr:rowOff>241300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200-00002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0</xdr:rowOff>
        </xdr:from>
        <xdr:to>
          <xdr:col>6</xdr:col>
          <xdr:colOff>355600</xdr:colOff>
          <xdr:row>15</xdr:row>
          <xdr:rowOff>241300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200-00002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0</xdr:rowOff>
        </xdr:from>
        <xdr:to>
          <xdr:col>6</xdr:col>
          <xdr:colOff>355600</xdr:colOff>
          <xdr:row>16</xdr:row>
          <xdr:rowOff>241300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200-00002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0</xdr:rowOff>
        </xdr:from>
        <xdr:to>
          <xdr:col>6</xdr:col>
          <xdr:colOff>355600</xdr:colOff>
          <xdr:row>17</xdr:row>
          <xdr:rowOff>241300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200-00002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xdr:row>
          <xdr:rowOff>0</xdr:rowOff>
        </xdr:from>
        <xdr:to>
          <xdr:col>6</xdr:col>
          <xdr:colOff>355600</xdr:colOff>
          <xdr:row>18</xdr:row>
          <xdr:rowOff>241300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200-00002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xdr:row>
          <xdr:rowOff>0</xdr:rowOff>
        </xdr:from>
        <xdr:to>
          <xdr:col>6</xdr:col>
          <xdr:colOff>355600</xdr:colOff>
          <xdr:row>19</xdr:row>
          <xdr:rowOff>241300</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200-00002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20</xdr:row>
          <xdr:rowOff>0</xdr:rowOff>
        </xdr:from>
        <xdr:to>
          <xdr:col>6</xdr:col>
          <xdr:colOff>355600</xdr:colOff>
          <xdr:row>20</xdr:row>
          <xdr:rowOff>241300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200-00002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21</xdr:row>
          <xdr:rowOff>0</xdr:rowOff>
        </xdr:from>
        <xdr:to>
          <xdr:col>6</xdr:col>
          <xdr:colOff>355600</xdr:colOff>
          <xdr:row>21</xdr:row>
          <xdr:rowOff>241300</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200-00002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22</xdr:row>
          <xdr:rowOff>0</xdr:rowOff>
        </xdr:from>
        <xdr:to>
          <xdr:col>6</xdr:col>
          <xdr:colOff>355600</xdr:colOff>
          <xdr:row>22</xdr:row>
          <xdr:rowOff>241300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200-00002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25</xdr:row>
          <xdr:rowOff>0</xdr:rowOff>
        </xdr:from>
        <xdr:to>
          <xdr:col>5</xdr:col>
          <xdr:colOff>355600</xdr:colOff>
          <xdr:row>26</xdr:row>
          <xdr:rowOff>31750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200-00002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26</xdr:row>
          <xdr:rowOff>0</xdr:rowOff>
        </xdr:from>
        <xdr:to>
          <xdr:col>5</xdr:col>
          <xdr:colOff>355600</xdr:colOff>
          <xdr:row>27</xdr:row>
          <xdr:rowOff>31750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200-00002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27</xdr:row>
          <xdr:rowOff>0</xdr:rowOff>
        </xdr:from>
        <xdr:to>
          <xdr:col>5</xdr:col>
          <xdr:colOff>355600</xdr:colOff>
          <xdr:row>28</xdr:row>
          <xdr:rowOff>31750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200-00002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28</xdr:row>
          <xdr:rowOff>0</xdr:rowOff>
        </xdr:from>
        <xdr:to>
          <xdr:col>5</xdr:col>
          <xdr:colOff>355600</xdr:colOff>
          <xdr:row>29</xdr:row>
          <xdr:rowOff>31750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200-00002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29</xdr:row>
          <xdr:rowOff>0</xdr:rowOff>
        </xdr:from>
        <xdr:to>
          <xdr:col>5</xdr:col>
          <xdr:colOff>355600</xdr:colOff>
          <xdr:row>30</xdr:row>
          <xdr:rowOff>31750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200-00002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30</xdr:row>
          <xdr:rowOff>0</xdr:rowOff>
        </xdr:from>
        <xdr:to>
          <xdr:col>5</xdr:col>
          <xdr:colOff>355600</xdr:colOff>
          <xdr:row>31</xdr:row>
          <xdr:rowOff>31750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200-00002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31</xdr:row>
          <xdr:rowOff>0</xdr:rowOff>
        </xdr:from>
        <xdr:to>
          <xdr:col>5</xdr:col>
          <xdr:colOff>355600</xdr:colOff>
          <xdr:row>32</xdr:row>
          <xdr:rowOff>31750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200-00002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32</xdr:row>
          <xdr:rowOff>0</xdr:rowOff>
        </xdr:from>
        <xdr:to>
          <xdr:col>5</xdr:col>
          <xdr:colOff>355600</xdr:colOff>
          <xdr:row>33</xdr:row>
          <xdr:rowOff>31750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200-00003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33</xdr:row>
          <xdr:rowOff>0</xdr:rowOff>
        </xdr:from>
        <xdr:to>
          <xdr:col>5</xdr:col>
          <xdr:colOff>355600</xdr:colOff>
          <xdr:row>34</xdr:row>
          <xdr:rowOff>31750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200-00003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34</xdr:row>
          <xdr:rowOff>0</xdr:rowOff>
        </xdr:from>
        <xdr:to>
          <xdr:col>5</xdr:col>
          <xdr:colOff>355600</xdr:colOff>
          <xdr:row>35</xdr:row>
          <xdr:rowOff>31750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200-00003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35</xdr:row>
          <xdr:rowOff>0</xdr:rowOff>
        </xdr:from>
        <xdr:to>
          <xdr:col>5</xdr:col>
          <xdr:colOff>355600</xdr:colOff>
          <xdr:row>36</xdr:row>
          <xdr:rowOff>31750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200-00003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36</xdr:row>
          <xdr:rowOff>0</xdr:rowOff>
        </xdr:from>
        <xdr:to>
          <xdr:col>5</xdr:col>
          <xdr:colOff>355600</xdr:colOff>
          <xdr:row>37</xdr:row>
          <xdr:rowOff>31750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200-00003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37</xdr:row>
          <xdr:rowOff>0</xdr:rowOff>
        </xdr:from>
        <xdr:to>
          <xdr:col>5</xdr:col>
          <xdr:colOff>355600</xdr:colOff>
          <xdr:row>38</xdr:row>
          <xdr:rowOff>31750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200-00003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41</xdr:row>
          <xdr:rowOff>0</xdr:rowOff>
        </xdr:from>
        <xdr:to>
          <xdr:col>5</xdr:col>
          <xdr:colOff>355600</xdr:colOff>
          <xdr:row>42</xdr:row>
          <xdr:rowOff>31750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200-00003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42</xdr:row>
          <xdr:rowOff>0</xdr:rowOff>
        </xdr:from>
        <xdr:to>
          <xdr:col>5</xdr:col>
          <xdr:colOff>355600</xdr:colOff>
          <xdr:row>43</xdr:row>
          <xdr:rowOff>31750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200-00003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43</xdr:row>
          <xdr:rowOff>0</xdr:rowOff>
        </xdr:from>
        <xdr:to>
          <xdr:col>5</xdr:col>
          <xdr:colOff>355600</xdr:colOff>
          <xdr:row>44</xdr:row>
          <xdr:rowOff>31750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200-00003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46</xdr:row>
          <xdr:rowOff>0</xdr:rowOff>
        </xdr:from>
        <xdr:to>
          <xdr:col>5</xdr:col>
          <xdr:colOff>355600</xdr:colOff>
          <xdr:row>46</xdr:row>
          <xdr:rowOff>241300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200-00003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47</xdr:row>
          <xdr:rowOff>0</xdr:rowOff>
        </xdr:from>
        <xdr:to>
          <xdr:col>5</xdr:col>
          <xdr:colOff>355600</xdr:colOff>
          <xdr:row>48</xdr:row>
          <xdr:rowOff>31750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200-00003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48</xdr:row>
          <xdr:rowOff>0</xdr:rowOff>
        </xdr:from>
        <xdr:to>
          <xdr:col>5</xdr:col>
          <xdr:colOff>355600</xdr:colOff>
          <xdr:row>48</xdr:row>
          <xdr:rowOff>241300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200-00003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51</xdr:row>
          <xdr:rowOff>0</xdr:rowOff>
        </xdr:from>
        <xdr:to>
          <xdr:col>5</xdr:col>
          <xdr:colOff>355600</xdr:colOff>
          <xdr:row>51</xdr:row>
          <xdr:rowOff>241300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200-00004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52</xdr:row>
          <xdr:rowOff>0</xdr:rowOff>
        </xdr:from>
        <xdr:to>
          <xdr:col>5</xdr:col>
          <xdr:colOff>355600</xdr:colOff>
          <xdr:row>52</xdr:row>
          <xdr:rowOff>241300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200-00004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53</xdr:row>
          <xdr:rowOff>0</xdr:rowOff>
        </xdr:from>
        <xdr:to>
          <xdr:col>5</xdr:col>
          <xdr:colOff>355600</xdr:colOff>
          <xdr:row>54</xdr:row>
          <xdr:rowOff>31750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200-00004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56</xdr:row>
          <xdr:rowOff>0</xdr:rowOff>
        </xdr:from>
        <xdr:to>
          <xdr:col>5</xdr:col>
          <xdr:colOff>355600</xdr:colOff>
          <xdr:row>56</xdr:row>
          <xdr:rowOff>241300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200-00004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57</xdr:row>
          <xdr:rowOff>0</xdr:rowOff>
        </xdr:from>
        <xdr:to>
          <xdr:col>5</xdr:col>
          <xdr:colOff>355600</xdr:colOff>
          <xdr:row>57</xdr:row>
          <xdr:rowOff>241300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58</xdr:row>
          <xdr:rowOff>0</xdr:rowOff>
        </xdr:from>
        <xdr:to>
          <xdr:col>5</xdr:col>
          <xdr:colOff>355600</xdr:colOff>
          <xdr:row>59</xdr:row>
          <xdr:rowOff>31750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59</xdr:row>
          <xdr:rowOff>0</xdr:rowOff>
        </xdr:from>
        <xdr:to>
          <xdr:col>5</xdr:col>
          <xdr:colOff>355600</xdr:colOff>
          <xdr:row>60</xdr:row>
          <xdr:rowOff>31750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60</xdr:row>
          <xdr:rowOff>0</xdr:rowOff>
        </xdr:from>
        <xdr:to>
          <xdr:col>5</xdr:col>
          <xdr:colOff>355600</xdr:colOff>
          <xdr:row>60</xdr:row>
          <xdr:rowOff>241300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63</xdr:row>
          <xdr:rowOff>0</xdr:rowOff>
        </xdr:from>
        <xdr:to>
          <xdr:col>5</xdr:col>
          <xdr:colOff>355600</xdr:colOff>
          <xdr:row>64</xdr:row>
          <xdr:rowOff>31750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200-00004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64</xdr:row>
          <xdr:rowOff>0</xdr:rowOff>
        </xdr:from>
        <xdr:to>
          <xdr:col>5</xdr:col>
          <xdr:colOff>355600</xdr:colOff>
          <xdr:row>64</xdr:row>
          <xdr:rowOff>241300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200-00004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65</xdr:row>
          <xdr:rowOff>0</xdr:rowOff>
        </xdr:from>
        <xdr:to>
          <xdr:col>5</xdr:col>
          <xdr:colOff>355600</xdr:colOff>
          <xdr:row>65</xdr:row>
          <xdr:rowOff>241300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200-00004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66</xdr:row>
          <xdr:rowOff>0</xdr:rowOff>
        </xdr:from>
        <xdr:to>
          <xdr:col>5</xdr:col>
          <xdr:colOff>355600</xdr:colOff>
          <xdr:row>66</xdr:row>
          <xdr:rowOff>241300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200-00004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67</xdr:row>
          <xdr:rowOff>0</xdr:rowOff>
        </xdr:from>
        <xdr:to>
          <xdr:col>5</xdr:col>
          <xdr:colOff>355600</xdr:colOff>
          <xdr:row>67</xdr:row>
          <xdr:rowOff>241300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200-00005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71</xdr:row>
          <xdr:rowOff>0</xdr:rowOff>
        </xdr:from>
        <xdr:to>
          <xdr:col>5</xdr:col>
          <xdr:colOff>355600</xdr:colOff>
          <xdr:row>71</xdr:row>
          <xdr:rowOff>241300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200-00005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72</xdr:row>
          <xdr:rowOff>0</xdr:rowOff>
        </xdr:from>
        <xdr:to>
          <xdr:col>5</xdr:col>
          <xdr:colOff>355600</xdr:colOff>
          <xdr:row>72</xdr:row>
          <xdr:rowOff>241300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200-00005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73</xdr:row>
          <xdr:rowOff>0</xdr:rowOff>
        </xdr:from>
        <xdr:to>
          <xdr:col>5</xdr:col>
          <xdr:colOff>355600</xdr:colOff>
          <xdr:row>73</xdr:row>
          <xdr:rowOff>241300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200-00005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74</xdr:row>
          <xdr:rowOff>0</xdr:rowOff>
        </xdr:from>
        <xdr:to>
          <xdr:col>5</xdr:col>
          <xdr:colOff>355600</xdr:colOff>
          <xdr:row>75</xdr:row>
          <xdr:rowOff>31750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200-00005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75</xdr:row>
          <xdr:rowOff>0</xdr:rowOff>
        </xdr:from>
        <xdr:to>
          <xdr:col>5</xdr:col>
          <xdr:colOff>355600</xdr:colOff>
          <xdr:row>75</xdr:row>
          <xdr:rowOff>241300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200-00005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76</xdr:row>
          <xdr:rowOff>0</xdr:rowOff>
        </xdr:from>
        <xdr:to>
          <xdr:col>5</xdr:col>
          <xdr:colOff>355600</xdr:colOff>
          <xdr:row>76</xdr:row>
          <xdr:rowOff>241300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200-00005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77</xdr:row>
          <xdr:rowOff>0</xdr:rowOff>
        </xdr:from>
        <xdr:to>
          <xdr:col>5</xdr:col>
          <xdr:colOff>355600</xdr:colOff>
          <xdr:row>77</xdr:row>
          <xdr:rowOff>241300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200-00005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80</xdr:row>
          <xdr:rowOff>0</xdr:rowOff>
        </xdr:from>
        <xdr:to>
          <xdr:col>5</xdr:col>
          <xdr:colOff>355600</xdr:colOff>
          <xdr:row>81</xdr:row>
          <xdr:rowOff>31750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200-00005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81</xdr:row>
          <xdr:rowOff>0</xdr:rowOff>
        </xdr:from>
        <xdr:to>
          <xdr:col>5</xdr:col>
          <xdr:colOff>355600</xdr:colOff>
          <xdr:row>81</xdr:row>
          <xdr:rowOff>241300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200-00005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82</xdr:row>
          <xdr:rowOff>0</xdr:rowOff>
        </xdr:from>
        <xdr:to>
          <xdr:col>5</xdr:col>
          <xdr:colOff>355600</xdr:colOff>
          <xdr:row>83</xdr:row>
          <xdr:rowOff>31750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200-00005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83</xdr:row>
          <xdr:rowOff>0</xdr:rowOff>
        </xdr:from>
        <xdr:to>
          <xdr:col>5</xdr:col>
          <xdr:colOff>355600</xdr:colOff>
          <xdr:row>84</xdr:row>
          <xdr:rowOff>31750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200-00005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84</xdr:row>
          <xdr:rowOff>0</xdr:rowOff>
        </xdr:from>
        <xdr:to>
          <xdr:col>5</xdr:col>
          <xdr:colOff>355600</xdr:colOff>
          <xdr:row>85</xdr:row>
          <xdr:rowOff>31750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200-00005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85</xdr:row>
          <xdr:rowOff>0</xdr:rowOff>
        </xdr:from>
        <xdr:to>
          <xdr:col>5</xdr:col>
          <xdr:colOff>355600</xdr:colOff>
          <xdr:row>85</xdr:row>
          <xdr:rowOff>241300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200-00005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86</xdr:row>
          <xdr:rowOff>0</xdr:rowOff>
        </xdr:from>
        <xdr:to>
          <xdr:col>5</xdr:col>
          <xdr:colOff>355600</xdr:colOff>
          <xdr:row>86</xdr:row>
          <xdr:rowOff>241300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200-00006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87</xdr:row>
          <xdr:rowOff>0</xdr:rowOff>
        </xdr:from>
        <xdr:to>
          <xdr:col>5</xdr:col>
          <xdr:colOff>355600</xdr:colOff>
          <xdr:row>88</xdr:row>
          <xdr:rowOff>31750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200-00006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88</xdr:row>
          <xdr:rowOff>0</xdr:rowOff>
        </xdr:from>
        <xdr:to>
          <xdr:col>5</xdr:col>
          <xdr:colOff>355600</xdr:colOff>
          <xdr:row>88</xdr:row>
          <xdr:rowOff>241300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200-00006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91</xdr:row>
          <xdr:rowOff>0</xdr:rowOff>
        </xdr:from>
        <xdr:to>
          <xdr:col>5</xdr:col>
          <xdr:colOff>355600</xdr:colOff>
          <xdr:row>92</xdr:row>
          <xdr:rowOff>31750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200-00006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92</xdr:row>
          <xdr:rowOff>0</xdr:rowOff>
        </xdr:from>
        <xdr:to>
          <xdr:col>5</xdr:col>
          <xdr:colOff>355600</xdr:colOff>
          <xdr:row>92</xdr:row>
          <xdr:rowOff>241300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200-00006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93</xdr:row>
          <xdr:rowOff>0</xdr:rowOff>
        </xdr:from>
        <xdr:to>
          <xdr:col>5</xdr:col>
          <xdr:colOff>355600</xdr:colOff>
          <xdr:row>94</xdr:row>
          <xdr:rowOff>31750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200-00006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94</xdr:row>
          <xdr:rowOff>0</xdr:rowOff>
        </xdr:from>
        <xdr:to>
          <xdr:col>5</xdr:col>
          <xdr:colOff>355600</xdr:colOff>
          <xdr:row>95</xdr:row>
          <xdr:rowOff>31750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200-00006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95</xdr:row>
          <xdr:rowOff>0</xdr:rowOff>
        </xdr:from>
        <xdr:to>
          <xdr:col>5</xdr:col>
          <xdr:colOff>355600</xdr:colOff>
          <xdr:row>96</xdr:row>
          <xdr:rowOff>31750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200-00006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96</xdr:row>
          <xdr:rowOff>0</xdr:rowOff>
        </xdr:from>
        <xdr:to>
          <xdr:col>5</xdr:col>
          <xdr:colOff>355600</xdr:colOff>
          <xdr:row>97</xdr:row>
          <xdr:rowOff>31750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200-00006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97</xdr:row>
          <xdr:rowOff>0</xdr:rowOff>
        </xdr:from>
        <xdr:to>
          <xdr:col>5</xdr:col>
          <xdr:colOff>355600</xdr:colOff>
          <xdr:row>97</xdr:row>
          <xdr:rowOff>241300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200-00006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100</xdr:row>
          <xdr:rowOff>0</xdr:rowOff>
        </xdr:from>
        <xdr:to>
          <xdr:col>5</xdr:col>
          <xdr:colOff>355600</xdr:colOff>
          <xdr:row>100</xdr:row>
          <xdr:rowOff>241300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200-00006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101</xdr:row>
          <xdr:rowOff>0</xdr:rowOff>
        </xdr:from>
        <xdr:to>
          <xdr:col>5</xdr:col>
          <xdr:colOff>355600</xdr:colOff>
          <xdr:row>102</xdr:row>
          <xdr:rowOff>31750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200-00006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102</xdr:row>
          <xdr:rowOff>0</xdr:rowOff>
        </xdr:from>
        <xdr:to>
          <xdr:col>5</xdr:col>
          <xdr:colOff>355600</xdr:colOff>
          <xdr:row>103</xdr:row>
          <xdr:rowOff>31750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200-00007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103</xdr:row>
          <xdr:rowOff>0</xdr:rowOff>
        </xdr:from>
        <xdr:to>
          <xdr:col>5</xdr:col>
          <xdr:colOff>355600</xdr:colOff>
          <xdr:row>103</xdr:row>
          <xdr:rowOff>241300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200-00007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104</xdr:row>
          <xdr:rowOff>0</xdr:rowOff>
        </xdr:from>
        <xdr:to>
          <xdr:col>5</xdr:col>
          <xdr:colOff>355600</xdr:colOff>
          <xdr:row>104</xdr:row>
          <xdr:rowOff>241300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200-00007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107</xdr:row>
          <xdr:rowOff>0</xdr:rowOff>
        </xdr:from>
        <xdr:to>
          <xdr:col>5</xdr:col>
          <xdr:colOff>355600</xdr:colOff>
          <xdr:row>107</xdr:row>
          <xdr:rowOff>241300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200-00007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108</xdr:row>
          <xdr:rowOff>0</xdr:rowOff>
        </xdr:from>
        <xdr:to>
          <xdr:col>5</xdr:col>
          <xdr:colOff>355600</xdr:colOff>
          <xdr:row>108</xdr:row>
          <xdr:rowOff>241300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200-00007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109</xdr:row>
          <xdr:rowOff>0</xdr:rowOff>
        </xdr:from>
        <xdr:to>
          <xdr:col>5</xdr:col>
          <xdr:colOff>355600</xdr:colOff>
          <xdr:row>109</xdr:row>
          <xdr:rowOff>241300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200-00007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110</xdr:row>
          <xdr:rowOff>0</xdr:rowOff>
        </xdr:from>
        <xdr:to>
          <xdr:col>5</xdr:col>
          <xdr:colOff>355600</xdr:colOff>
          <xdr:row>110</xdr:row>
          <xdr:rowOff>241300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200-00007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111</xdr:row>
          <xdr:rowOff>0</xdr:rowOff>
        </xdr:from>
        <xdr:to>
          <xdr:col>5</xdr:col>
          <xdr:colOff>355600</xdr:colOff>
          <xdr:row>111</xdr:row>
          <xdr:rowOff>241300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200-00007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114</xdr:row>
          <xdr:rowOff>0</xdr:rowOff>
        </xdr:from>
        <xdr:to>
          <xdr:col>5</xdr:col>
          <xdr:colOff>355600</xdr:colOff>
          <xdr:row>114</xdr:row>
          <xdr:rowOff>241300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200-00007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115</xdr:row>
          <xdr:rowOff>0</xdr:rowOff>
        </xdr:from>
        <xdr:to>
          <xdr:col>5</xdr:col>
          <xdr:colOff>355600</xdr:colOff>
          <xdr:row>115</xdr:row>
          <xdr:rowOff>241300</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200-00007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116</xdr:row>
          <xdr:rowOff>0</xdr:rowOff>
        </xdr:from>
        <xdr:to>
          <xdr:col>5</xdr:col>
          <xdr:colOff>355600</xdr:colOff>
          <xdr:row>117</xdr:row>
          <xdr:rowOff>31750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200-00007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117</xdr:row>
          <xdr:rowOff>0</xdr:rowOff>
        </xdr:from>
        <xdr:to>
          <xdr:col>5</xdr:col>
          <xdr:colOff>355600</xdr:colOff>
          <xdr:row>118</xdr:row>
          <xdr:rowOff>31750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200-00007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118</xdr:row>
          <xdr:rowOff>0</xdr:rowOff>
        </xdr:from>
        <xdr:to>
          <xdr:col>5</xdr:col>
          <xdr:colOff>355600</xdr:colOff>
          <xdr:row>118</xdr:row>
          <xdr:rowOff>241300</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200-00008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119</xdr:row>
          <xdr:rowOff>0</xdr:rowOff>
        </xdr:from>
        <xdr:to>
          <xdr:col>5</xdr:col>
          <xdr:colOff>355600</xdr:colOff>
          <xdr:row>120</xdr:row>
          <xdr:rowOff>31750</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200-00008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122</xdr:row>
          <xdr:rowOff>0</xdr:rowOff>
        </xdr:from>
        <xdr:to>
          <xdr:col>5</xdr:col>
          <xdr:colOff>355600</xdr:colOff>
          <xdr:row>122</xdr:row>
          <xdr:rowOff>241300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200-00008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123</xdr:row>
          <xdr:rowOff>0</xdr:rowOff>
        </xdr:from>
        <xdr:to>
          <xdr:col>5</xdr:col>
          <xdr:colOff>355600</xdr:colOff>
          <xdr:row>124</xdr:row>
          <xdr:rowOff>31750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200-00008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124</xdr:row>
          <xdr:rowOff>0</xdr:rowOff>
        </xdr:from>
        <xdr:to>
          <xdr:col>5</xdr:col>
          <xdr:colOff>355600</xdr:colOff>
          <xdr:row>125</xdr:row>
          <xdr:rowOff>31750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200-00008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125</xdr:row>
          <xdr:rowOff>0</xdr:rowOff>
        </xdr:from>
        <xdr:to>
          <xdr:col>5</xdr:col>
          <xdr:colOff>355600</xdr:colOff>
          <xdr:row>126</xdr:row>
          <xdr:rowOff>31750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200-00008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126</xdr:row>
          <xdr:rowOff>0</xdr:rowOff>
        </xdr:from>
        <xdr:to>
          <xdr:col>5</xdr:col>
          <xdr:colOff>355600</xdr:colOff>
          <xdr:row>127</xdr:row>
          <xdr:rowOff>31750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200-00008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129</xdr:row>
          <xdr:rowOff>0</xdr:rowOff>
        </xdr:from>
        <xdr:to>
          <xdr:col>5</xdr:col>
          <xdr:colOff>355600</xdr:colOff>
          <xdr:row>129</xdr:row>
          <xdr:rowOff>241300</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200-00008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130</xdr:row>
          <xdr:rowOff>0</xdr:rowOff>
        </xdr:from>
        <xdr:to>
          <xdr:col>5</xdr:col>
          <xdr:colOff>355600</xdr:colOff>
          <xdr:row>131</xdr:row>
          <xdr:rowOff>31750</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200-00008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131</xdr:row>
          <xdr:rowOff>0</xdr:rowOff>
        </xdr:from>
        <xdr:to>
          <xdr:col>5</xdr:col>
          <xdr:colOff>355600</xdr:colOff>
          <xdr:row>131</xdr:row>
          <xdr:rowOff>241300</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200-00008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132</xdr:row>
          <xdr:rowOff>0</xdr:rowOff>
        </xdr:from>
        <xdr:to>
          <xdr:col>5</xdr:col>
          <xdr:colOff>355600</xdr:colOff>
          <xdr:row>133</xdr:row>
          <xdr:rowOff>31750</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200-00008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133</xdr:row>
          <xdr:rowOff>0</xdr:rowOff>
        </xdr:from>
        <xdr:to>
          <xdr:col>5</xdr:col>
          <xdr:colOff>355600</xdr:colOff>
          <xdr:row>133</xdr:row>
          <xdr:rowOff>241300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200-00008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136</xdr:row>
          <xdr:rowOff>0</xdr:rowOff>
        </xdr:from>
        <xdr:to>
          <xdr:col>5</xdr:col>
          <xdr:colOff>355600</xdr:colOff>
          <xdr:row>136</xdr:row>
          <xdr:rowOff>241300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200-00009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137</xdr:row>
          <xdr:rowOff>0</xdr:rowOff>
        </xdr:from>
        <xdr:to>
          <xdr:col>5</xdr:col>
          <xdr:colOff>355600</xdr:colOff>
          <xdr:row>137</xdr:row>
          <xdr:rowOff>241300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200-00009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138</xdr:row>
          <xdr:rowOff>0</xdr:rowOff>
        </xdr:from>
        <xdr:to>
          <xdr:col>5</xdr:col>
          <xdr:colOff>355600</xdr:colOff>
          <xdr:row>139</xdr:row>
          <xdr:rowOff>31750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200-00009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139</xdr:row>
          <xdr:rowOff>0</xdr:rowOff>
        </xdr:from>
        <xdr:to>
          <xdr:col>5</xdr:col>
          <xdr:colOff>355600</xdr:colOff>
          <xdr:row>139</xdr:row>
          <xdr:rowOff>241300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200-00009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140</xdr:row>
          <xdr:rowOff>0</xdr:rowOff>
        </xdr:from>
        <xdr:to>
          <xdr:col>5</xdr:col>
          <xdr:colOff>355600</xdr:colOff>
          <xdr:row>141</xdr:row>
          <xdr:rowOff>31750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200-00009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141</xdr:row>
          <xdr:rowOff>0</xdr:rowOff>
        </xdr:from>
        <xdr:to>
          <xdr:col>5</xdr:col>
          <xdr:colOff>355600</xdr:colOff>
          <xdr:row>142</xdr:row>
          <xdr:rowOff>31750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200-00009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144</xdr:row>
          <xdr:rowOff>0</xdr:rowOff>
        </xdr:from>
        <xdr:to>
          <xdr:col>5</xdr:col>
          <xdr:colOff>355600</xdr:colOff>
          <xdr:row>145</xdr:row>
          <xdr:rowOff>31750</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200-00009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145</xdr:row>
          <xdr:rowOff>0</xdr:rowOff>
        </xdr:from>
        <xdr:to>
          <xdr:col>5</xdr:col>
          <xdr:colOff>355600</xdr:colOff>
          <xdr:row>146</xdr:row>
          <xdr:rowOff>31750</xdr:rowOff>
        </xdr:to>
        <xdr:sp macro="" textlink="">
          <xdr:nvSpPr>
            <xdr:cNvPr id="7323" name="Check Box 155" hidden="1">
              <a:extLst>
                <a:ext uri="{63B3BB69-23CF-44E3-9099-C40C66FF867C}">
                  <a14:compatExt spid="_x0000_s7323"/>
                </a:ext>
                <a:ext uri="{FF2B5EF4-FFF2-40B4-BE49-F238E27FC236}">
                  <a16:creationId xmlns:a16="http://schemas.microsoft.com/office/drawing/2014/main" id="{00000000-0008-0000-0200-00009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146</xdr:row>
          <xdr:rowOff>0</xdr:rowOff>
        </xdr:from>
        <xdr:to>
          <xdr:col>5</xdr:col>
          <xdr:colOff>355600</xdr:colOff>
          <xdr:row>147</xdr:row>
          <xdr:rowOff>31750</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200-00009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147</xdr:row>
          <xdr:rowOff>0</xdr:rowOff>
        </xdr:from>
        <xdr:to>
          <xdr:col>5</xdr:col>
          <xdr:colOff>355600</xdr:colOff>
          <xdr:row>148</xdr:row>
          <xdr:rowOff>31750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200-00009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148</xdr:row>
          <xdr:rowOff>0</xdr:rowOff>
        </xdr:from>
        <xdr:to>
          <xdr:col>5</xdr:col>
          <xdr:colOff>355600</xdr:colOff>
          <xdr:row>149</xdr:row>
          <xdr:rowOff>31750</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200-00009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149</xdr:row>
          <xdr:rowOff>0</xdr:rowOff>
        </xdr:from>
        <xdr:to>
          <xdr:col>5</xdr:col>
          <xdr:colOff>355600</xdr:colOff>
          <xdr:row>150</xdr:row>
          <xdr:rowOff>31750</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200-00009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150</xdr:row>
          <xdr:rowOff>0</xdr:rowOff>
        </xdr:from>
        <xdr:to>
          <xdr:col>5</xdr:col>
          <xdr:colOff>355600</xdr:colOff>
          <xdr:row>151</xdr:row>
          <xdr:rowOff>31750</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200-0000A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151</xdr:row>
          <xdr:rowOff>0</xdr:rowOff>
        </xdr:from>
        <xdr:to>
          <xdr:col>5</xdr:col>
          <xdr:colOff>355600</xdr:colOff>
          <xdr:row>152</xdr:row>
          <xdr:rowOff>31750</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200-0000A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152</xdr:row>
          <xdr:rowOff>0</xdr:rowOff>
        </xdr:from>
        <xdr:to>
          <xdr:col>5</xdr:col>
          <xdr:colOff>355600</xdr:colOff>
          <xdr:row>153</xdr:row>
          <xdr:rowOff>31750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200-0000A2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153</xdr:row>
          <xdr:rowOff>0</xdr:rowOff>
        </xdr:from>
        <xdr:to>
          <xdr:col>5</xdr:col>
          <xdr:colOff>355600</xdr:colOff>
          <xdr:row>154</xdr:row>
          <xdr:rowOff>31750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200-0000A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154</xdr:row>
          <xdr:rowOff>0</xdr:rowOff>
        </xdr:from>
        <xdr:to>
          <xdr:col>5</xdr:col>
          <xdr:colOff>355600</xdr:colOff>
          <xdr:row>155</xdr:row>
          <xdr:rowOff>31750</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200-0000A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155</xdr:row>
          <xdr:rowOff>0</xdr:rowOff>
        </xdr:from>
        <xdr:to>
          <xdr:col>5</xdr:col>
          <xdr:colOff>355600</xdr:colOff>
          <xdr:row>156</xdr:row>
          <xdr:rowOff>31750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200-0000A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156</xdr:row>
          <xdr:rowOff>0</xdr:rowOff>
        </xdr:from>
        <xdr:to>
          <xdr:col>5</xdr:col>
          <xdr:colOff>355600</xdr:colOff>
          <xdr:row>157</xdr:row>
          <xdr:rowOff>31750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200-0000A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166</xdr:row>
          <xdr:rowOff>0</xdr:rowOff>
        </xdr:from>
        <xdr:to>
          <xdr:col>5</xdr:col>
          <xdr:colOff>355600</xdr:colOff>
          <xdr:row>167</xdr:row>
          <xdr:rowOff>31750</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200-0000A7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167</xdr:row>
          <xdr:rowOff>0</xdr:rowOff>
        </xdr:from>
        <xdr:to>
          <xdr:col>5</xdr:col>
          <xdr:colOff>355600</xdr:colOff>
          <xdr:row>168</xdr:row>
          <xdr:rowOff>31750</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200-0000A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168</xdr:row>
          <xdr:rowOff>0</xdr:rowOff>
        </xdr:from>
        <xdr:to>
          <xdr:col>5</xdr:col>
          <xdr:colOff>355600</xdr:colOff>
          <xdr:row>168</xdr:row>
          <xdr:rowOff>241300</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200-0000A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65</xdr:row>
          <xdr:rowOff>0</xdr:rowOff>
        </xdr:from>
        <xdr:to>
          <xdr:col>6</xdr:col>
          <xdr:colOff>355600</xdr:colOff>
          <xdr:row>65</xdr:row>
          <xdr:rowOff>241300</xdr:rowOff>
        </xdr:to>
        <xdr:sp macro="" textlink="">
          <xdr:nvSpPr>
            <xdr:cNvPr id="7338" name="Check Box 170" hidden="1">
              <a:extLst>
                <a:ext uri="{63B3BB69-23CF-44E3-9099-C40C66FF867C}">
                  <a14:compatExt spid="_x0000_s7338"/>
                </a:ext>
                <a:ext uri="{FF2B5EF4-FFF2-40B4-BE49-F238E27FC236}">
                  <a16:creationId xmlns:a16="http://schemas.microsoft.com/office/drawing/2014/main" id="{00000000-0008-0000-0200-0000A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76</xdr:row>
          <xdr:rowOff>0</xdr:rowOff>
        </xdr:from>
        <xdr:to>
          <xdr:col>6</xdr:col>
          <xdr:colOff>355600</xdr:colOff>
          <xdr:row>76</xdr:row>
          <xdr:rowOff>241300</xdr:rowOff>
        </xdr:to>
        <xdr:sp macro="" textlink="">
          <xdr:nvSpPr>
            <xdr:cNvPr id="7339" name="Check Box 171" hidden="1">
              <a:extLst>
                <a:ext uri="{63B3BB69-23CF-44E3-9099-C40C66FF867C}">
                  <a14:compatExt spid="_x0000_s7339"/>
                </a:ext>
                <a:ext uri="{FF2B5EF4-FFF2-40B4-BE49-F238E27FC236}">
                  <a16:creationId xmlns:a16="http://schemas.microsoft.com/office/drawing/2014/main" id="{00000000-0008-0000-0200-0000AB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77</xdr:row>
          <xdr:rowOff>0</xdr:rowOff>
        </xdr:from>
        <xdr:to>
          <xdr:col>6</xdr:col>
          <xdr:colOff>355600</xdr:colOff>
          <xdr:row>77</xdr:row>
          <xdr:rowOff>241300</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200-0000AC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86</xdr:row>
          <xdr:rowOff>0</xdr:rowOff>
        </xdr:from>
        <xdr:to>
          <xdr:col>6</xdr:col>
          <xdr:colOff>355600</xdr:colOff>
          <xdr:row>86</xdr:row>
          <xdr:rowOff>241300</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200-0000AD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111</xdr:row>
          <xdr:rowOff>0</xdr:rowOff>
        </xdr:from>
        <xdr:to>
          <xdr:col>6</xdr:col>
          <xdr:colOff>355600</xdr:colOff>
          <xdr:row>111</xdr:row>
          <xdr:rowOff>241300</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200-0000AE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114</xdr:row>
          <xdr:rowOff>0</xdr:rowOff>
        </xdr:from>
        <xdr:to>
          <xdr:col>6</xdr:col>
          <xdr:colOff>355600</xdr:colOff>
          <xdr:row>114</xdr:row>
          <xdr:rowOff>241300</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200-0000AF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133</xdr:row>
          <xdr:rowOff>0</xdr:rowOff>
        </xdr:from>
        <xdr:to>
          <xdr:col>6</xdr:col>
          <xdr:colOff>355600</xdr:colOff>
          <xdr:row>133</xdr:row>
          <xdr:rowOff>241300</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200-0000B0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160</xdr:row>
          <xdr:rowOff>0</xdr:rowOff>
        </xdr:from>
        <xdr:to>
          <xdr:col>5</xdr:col>
          <xdr:colOff>355600</xdr:colOff>
          <xdr:row>160</xdr:row>
          <xdr:rowOff>241300</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200-0000B1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162</xdr:row>
          <xdr:rowOff>0</xdr:rowOff>
        </xdr:from>
        <xdr:to>
          <xdr:col>5</xdr:col>
          <xdr:colOff>355600</xdr:colOff>
          <xdr:row>162</xdr:row>
          <xdr:rowOff>241300</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200-0000B3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163</xdr:row>
          <xdr:rowOff>0</xdr:rowOff>
        </xdr:from>
        <xdr:to>
          <xdr:col>5</xdr:col>
          <xdr:colOff>355600</xdr:colOff>
          <xdr:row>163</xdr:row>
          <xdr:rowOff>241300</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200-0000B4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164</xdr:row>
          <xdr:rowOff>0</xdr:rowOff>
        </xdr:from>
        <xdr:to>
          <xdr:col>5</xdr:col>
          <xdr:colOff>355600</xdr:colOff>
          <xdr:row>165</xdr:row>
          <xdr:rowOff>31750</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200-0000B5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160</xdr:row>
          <xdr:rowOff>0</xdr:rowOff>
        </xdr:from>
        <xdr:to>
          <xdr:col>6</xdr:col>
          <xdr:colOff>336550</xdr:colOff>
          <xdr:row>160</xdr:row>
          <xdr:rowOff>241300</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200-0000B6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162</xdr:row>
          <xdr:rowOff>0</xdr:rowOff>
        </xdr:from>
        <xdr:to>
          <xdr:col>6</xdr:col>
          <xdr:colOff>336550</xdr:colOff>
          <xdr:row>162</xdr:row>
          <xdr:rowOff>241300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200-0000B8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163</xdr:row>
          <xdr:rowOff>0</xdr:rowOff>
        </xdr:from>
        <xdr:to>
          <xdr:col>6</xdr:col>
          <xdr:colOff>336550</xdr:colOff>
          <xdr:row>163</xdr:row>
          <xdr:rowOff>241300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200-0000B9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164</xdr:row>
          <xdr:rowOff>0</xdr:rowOff>
        </xdr:from>
        <xdr:to>
          <xdr:col>6</xdr:col>
          <xdr:colOff>336550</xdr:colOff>
          <xdr:row>165</xdr:row>
          <xdr:rowOff>31750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200-0000BA1C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171</xdr:row>
          <xdr:rowOff>31750</xdr:rowOff>
        </xdr:from>
        <xdr:to>
          <xdr:col>7</xdr:col>
          <xdr:colOff>419100</xdr:colOff>
          <xdr:row>171</xdr:row>
          <xdr:rowOff>247650</xdr:rowOff>
        </xdr:to>
        <xdr:sp macro="" textlink="">
          <xdr:nvSpPr>
            <xdr:cNvPr id="7355" name="Group Box 187" hidden="1">
              <a:extLst>
                <a:ext uri="{63B3BB69-23CF-44E3-9099-C40C66FF867C}">
                  <a14:compatExt spid="_x0000_s7355"/>
                </a:ext>
                <a:ext uri="{FF2B5EF4-FFF2-40B4-BE49-F238E27FC236}">
                  <a16:creationId xmlns:a16="http://schemas.microsoft.com/office/drawing/2014/main" id="{00000000-0008-0000-0200-0000BB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171</xdr:row>
          <xdr:rowOff>76200</xdr:rowOff>
        </xdr:from>
        <xdr:to>
          <xdr:col>5</xdr:col>
          <xdr:colOff>323850</xdr:colOff>
          <xdr:row>171</xdr:row>
          <xdr:rowOff>209550</xdr:rowOff>
        </xdr:to>
        <xdr:sp macro="" textlink="">
          <xdr:nvSpPr>
            <xdr:cNvPr id="7356" name="Option Button 188" hidden="1">
              <a:extLst>
                <a:ext uri="{63B3BB69-23CF-44E3-9099-C40C66FF867C}">
                  <a14:compatExt spid="_x0000_s7356"/>
                </a:ext>
                <a:ext uri="{FF2B5EF4-FFF2-40B4-BE49-F238E27FC236}">
                  <a16:creationId xmlns:a16="http://schemas.microsoft.com/office/drawing/2014/main" id="{00000000-0008-0000-02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171</xdr:row>
          <xdr:rowOff>76200</xdr:rowOff>
        </xdr:from>
        <xdr:to>
          <xdr:col>6</xdr:col>
          <xdr:colOff>298450</xdr:colOff>
          <xdr:row>171</xdr:row>
          <xdr:rowOff>209550</xdr:rowOff>
        </xdr:to>
        <xdr:sp macro="" textlink="">
          <xdr:nvSpPr>
            <xdr:cNvPr id="7357" name="Option Button 189" hidden="1">
              <a:extLst>
                <a:ext uri="{63B3BB69-23CF-44E3-9099-C40C66FF867C}">
                  <a14:compatExt spid="_x0000_s7357"/>
                </a:ext>
                <a:ext uri="{FF2B5EF4-FFF2-40B4-BE49-F238E27FC236}">
                  <a16:creationId xmlns:a16="http://schemas.microsoft.com/office/drawing/2014/main" id="{00000000-0008-0000-02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171</xdr:row>
          <xdr:rowOff>76200</xdr:rowOff>
        </xdr:from>
        <xdr:to>
          <xdr:col>7</xdr:col>
          <xdr:colOff>247650</xdr:colOff>
          <xdr:row>171</xdr:row>
          <xdr:rowOff>209550</xdr:rowOff>
        </xdr:to>
        <xdr:sp macro="" textlink="">
          <xdr:nvSpPr>
            <xdr:cNvPr id="7358" name="Option Button 190" hidden="1">
              <a:extLst>
                <a:ext uri="{63B3BB69-23CF-44E3-9099-C40C66FF867C}">
                  <a14:compatExt spid="_x0000_s7358"/>
                </a:ext>
                <a:ext uri="{FF2B5EF4-FFF2-40B4-BE49-F238E27FC236}">
                  <a16:creationId xmlns:a16="http://schemas.microsoft.com/office/drawing/2014/main" id="{00000000-0008-0000-02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170</xdr:row>
          <xdr:rowOff>31750</xdr:rowOff>
        </xdr:from>
        <xdr:to>
          <xdr:col>7</xdr:col>
          <xdr:colOff>419100</xdr:colOff>
          <xdr:row>170</xdr:row>
          <xdr:rowOff>247650</xdr:rowOff>
        </xdr:to>
        <xdr:sp macro="" textlink="">
          <xdr:nvSpPr>
            <xdr:cNvPr id="7359" name="Group Box 191" hidden="1">
              <a:extLst>
                <a:ext uri="{63B3BB69-23CF-44E3-9099-C40C66FF867C}">
                  <a14:compatExt spid="_x0000_s7359"/>
                </a:ext>
                <a:ext uri="{FF2B5EF4-FFF2-40B4-BE49-F238E27FC236}">
                  <a16:creationId xmlns:a16="http://schemas.microsoft.com/office/drawing/2014/main" id="{00000000-0008-0000-0200-0000BF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170</xdr:row>
          <xdr:rowOff>76200</xdr:rowOff>
        </xdr:from>
        <xdr:to>
          <xdr:col>5</xdr:col>
          <xdr:colOff>323850</xdr:colOff>
          <xdr:row>170</xdr:row>
          <xdr:rowOff>209550</xdr:rowOff>
        </xdr:to>
        <xdr:sp macro="" textlink="">
          <xdr:nvSpPr>
            <xdr:cNvPr id="7360" name="Option Button 192" hidden="1">
              <a:extLst>
                <a:ext uri="{63B3BB69-23CF-44E3-9099-C40C66FF867C}">
                  <a14:compatExt spid="_x0000_s7360"/>
                </a:ext>
                <a:ext uri="{FF2B5EF4-FFF2-40B4-BE49-F238E27FC236}">
                  <a16:creationId xmlns:a16="http://schemas.microsoft.com/office/drawing/2014/main" id="{00000000-0008-0000-02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170</xdr:row>
          <xdr:rowOff>76200</xdr:rowOff>
        </xdr:from>
        <xdr:to>
          <xdr:col>6</xdr:col>
          <xdr:colOff>298450</xdr:colOff>
          <xdr:row>170</xdr:row>
          <xdr:rowOff>209550</xdr:rowOff>
        </xdr:to>
        <xdr:sp macro="" textlink="">
          <xdr:nvSpPr>
            <xdr:cNvPr id="7361" name="Option Button 193" hidden="1">
              <a:extLst>
                <a:ext uri="{63B3BB69-23CF-44E3-9099-C40C66FF867C}">
                  <a14:compatExt spid="_x0000_s7361"/>
                </a:ext>
                <a:ext uri="{FF2B5EF4-FFF2-40B4-BE49-F238E27FC236}">
                  <a16:creationId xmlns:a16="http://schemas.microsoft.com/office/drawing/2014/main" id="{00000000-0008-0000-02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172</xdr:row>
          <xdr:rowOff>31750</xdr:rowOff>
        </xdr:from>
        <xdr:to>
          <xdr:col>7</xdr:col>
          <xdr:colOff>419100</xdr:colOff>
          <xdr:row>172</xdr:row>
          <xdr:rowOff>247650</xdr:rowOff>
        </xdr:to>
        <xdr:sp macro="" textlink="">
          <xdr:nvSpPr>
            <xdr:cNvPr id="7362" name="Group Box 194" hidden="1">
              <a:extLst>
                <a:ext uri="{63B3BB69-23CF-44E3-9099-C40C66FF867C}">
                  <a14:compatExt spid="_x0000_s7362"/>
                </a:ext>
                <a:ext uri="{FF2B5EF4-FFF2-40B4-BE49-F238E27FC236}">
                  <a16:creationId xmlns:a16="http://schemas.microsoft.com/office/drawing/2014/main" id="{00000000-0008-0000-0200-0000C2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172</xdr:row>
          <xdr:rowOff>76200</xdr:rowOff>
        </xdr:from>
        <xdr:to>
          <xdr:col>5</xdr:col>
          <xdr:colOff>323850</xdr:colOff>
          <xdr:row>172</xdr:row>
          <xdr:rowOff>209550</xdr:rowOff>
        </xdr:to>
        <xdr:sp macro="" textlink="">
          <xdr:nvSpPr>
            <xdr:cNvPr id="7363" name="Option Button 195" hidden="1">
              <a:extLst>
                <a:ext uri="{63B3BB69-23CF-44E3-9099-C40C66FF867C}">
                  <a14:compatExt spid="_x0000_s7363"/>
                </a:ext>
                <a:ext uri="{FF2B5EF4-FFF2-40B4-BE49-F238E27FC236}">
                  <a16:creationId xmlns:a16="http://schemas.microsoft.com/office/drawing/2014/main" id="{00000000-0008-0000-02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172</xdr:row>
          <xdr:rowOff>76200</xdr:rowOff>
        </xdr:from>
        <xdr:to>
          <xdr:col>6</xdr:col>
          <xdr:colOff>298450</xdr:colOff>
          <xdr:row>172</xdr:row>
          <xdr:rowOff>209550</xdr:rowOff>
        </xdr:to>
        <xdr:sp macro="" textlink="">
          <xdr:nvSpPr>
            <xdr:cNvPr id="7364" name="Option Button 196" hidden="1">
              <a:extLst>
                <a:ext uri="{63B3BB69-23CF-44E3-9099-C40C66FF867C}">
                  <a14:compatExt spid="_x0000_s7364"/>
                </a:ext>
                <a:ext uri="{FF2B5EF4-FFF2-40B4-BE49-F238E27FC236}">
                  <a16:creationId xmlns:a16="http://schemas.microsoft.com/office/drawing/2014/main" id="{00000000-0008-0000-02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158</xdr:row>
          <xdr:rowOff>31750</xdr:rowOff>
        </xdr:from>
        <xdr:to>
          <xdr:col>7</xdr:col>
          <xdr:colOff>419100</xdr:colOff>
          <xdr:row>158</xdr:row>
          <xdr:rowOff>247650</xdr:rowOff>
        </xdr:to>
        <xdr:sp macro="" textlink="">
          <xdr:nvSpPr>
            <xdr:cNvPr id="7365" name="Group Box 197" hidden="1">
              <a:extLst>
                <a:ext uri="{63B3BB69-23CF-44E3-9099-C40C66FF867C}">
                  <a14:compatExt spid="_x0000_s7365"/>
                </a:ext>
                <a:ext uri="{FF2B5EF4-FFF2-40B4-BE49-F238E27FC236}">
                  <a16:creationId xmlns:a16="http://schemas.microsoft.com/office/drawing/2014/main" id="{00000000-0008-0000-0200-0000C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158</xdr:row>
          <xdr:rowOff>76200</xdr:rowOff>
        </xdr:from>
        <xdr:to>
          <xdr:col>5</xdr:col>
          <xdr:colOff>323850</xdr:colOff>
          <xdr:row>158</xdr:row>
          <xdr:rowOff>209550</xdr:rowOff>
        </xdr:to>
        <xdr:sp macro="" textlink="">
          <xdr:nvSpPr>
            <xdr:cNvPr id="7366" name="Option Button 198" hidden="1">
              <a:extLst>
                <a:ext uri="{63B3BB69-23CF-44E3-9099-C40C66FF867C}">
                  <a14:compatExt spid="_x0000_s7366"/>
                </a:ext>
                <a:ext uri="{FF2B5EF4-FFF2-40B4-BE49-F238E27FC236}">
                  <a16:creationId xmlns:a16="http://schemas.microsoft.com/office/drawing/2014/main" id="{00000000-0008-0000-02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158</xdr:row>
          <xdr:rowOff>76200</xdr:rowOff>
        </xdr:from>
        <xdr:to>
          <xdr:col>6</xdr:col>
          <xdr:colOff>298450</xdr:colOff>
          <xdr:row>158</xdr:row>
          <xdr:rowOff>209550</xdr:rowOff>
        </xdr:to>
        <xdr:sp macro="" textlink="">
          <xdr:nvSpPr>
            <xdr:cNvPr id="7367" name="Option Button 199" hidden="1">
              <a:extLst>
                <a:ext uri="{63B3BB69-23CF-44E3-9099-C40C66FF867C}">
                  <a14:compatExt spid="_x0000_s7367"/>
                </a:ext>
                <a:ext uri="{FF2B5EF4-FFF2-40B4-BE49-F238E27FC236}">
                  <a16:creationId xmlns:a16="http://schemas.microsoft.com/office/drawing/2014/main" id="{00000000-0008-0000-02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69</xdr:row>
          <xdr:rowOff>31750</xdr:rowOff>
        </xdr:from>
        <xdr:to>
          <xdr:col>7</xdr:col>
          <xdr:colOff>419100</xdr:colOff>
          <xdr:row>69</xdr:row>
          <xdr:rowOff>247650</xdr:rowOff>
        </xdr:to>
        <xdr:sp macro="" textlink="">
          <xdr:nvSpPr>
            <xdr:cNvPr id="7374" name="Group Box 206" hidden="1">
              <a:extLst>
                <a:ext uri="{63B3BB69-23CF-44E3-9099-C40C66FF867C}">
                  <a14:compatExt spid="_x0000_s7374"/>
                </a:ext>
                <a:ext uri="{FF2B5EF4-FFF2-40B4-BE49-F238E27FC236}">
                  <a16:creationId xmlns:a16="http://schemas.microsoft.com/office/drawing/2014/main" id="{00000000-0008-0000-0200-0000CE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69</xdr:row>
          <xdr:rowOff>76200</xdr:rowOff>
        </xdr:from>
        <xdr:to>
          <xdr:col>5</xdr:col>
          <xdr:colOff>323850</xdr:colOff>
          <xdr:row>69</xdr:row>
          <xdr:rowOff>209550</xdr:rowOff>
        </xdr:to>
        <xdr:sp macro="" textlink="">
          <xdr:nvSpPr>
            <xdr:cNvPr id="7375" name="Option Button 207" hidden="1">
              <a:extLst>
                <a:ext uri="{63B3BB69-23CF-44E3-9099-C40C66FF867C}">
                  <a14:compatExt spid="_x0000_s7375"/>
                </a:ext>
                <a:ext uri="{FF2B5EF4-FFF2-40B4-BE49-F238E27FC236}">
                  <a16:creationId xmlns:a16="http://schemas.microsoft.com/office/drawing/2014/main" id="{00000000-0008-0000-02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69</xdr:row>
          <xdr:rowOff>76200</xdr:rowOff>
        </xdr:from>
        <xdr:to>
          <xdr:col>6</xdr:col>
          <xdr:colOff>298450</xdr:colOff>
          <xdr:row>69</xdr:row>
          <xdr:rowOff>209550</xdr:rowOff>
        </xdr:to>
        <xdr:sp macro="" textlink="">
          <xdr:nvSpPr>
            <xdr:cNvPr id="7376" name="Option Button 208" hidden="1">
              <a:extLst>
                <a:ext uri="{63B3BB69-23CF-44E3-9099-C40C66FF867C}">
                  <a14:compatExt spid="_x0000_s7376"/>
                </a:ext>
                <a:ext uri="{FF2B5EF4-FFF2-40B4-BE49-F238E27FC236}">
                  <a16:creationId xmlns:a16="http://schemas.microsoft.com/office/drawing/2014/main" id="{00000000-0008-0000-02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4760</xdr:colOff>
      <xdr:row>5</xdr:row>
      <xdr:rowOff>19050</xdr:rowOff>
    </xdr:from>
    <xdr:to>
      <xdr:col>7</xdr:col>
      <xdr:colOff>1926165</xdr:colOff>
      <xdr:row>13</xdr:row>
      <xdr:rowOff>217650</xdr:rowOff>
    </xdr:to>
    <xdr:graphicFrame macro="">
      <xdr:nvGraphicFramePr>
        <xdr:cNvPr id="46" name="グラフ 2">
          <a:extLst>
            <a:ext uri="{FF2B5EF4-FFF2-40B4-BE49-F238E27FC236}">
              <a16:creationId xmlns:a16="http://schemas.microsoft.com/office/drawing/2014/main" id="{00000000-0008-0000-03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4760</xdr:colOff>
      <xdr:row>29</xdr:row>
      <xdr:rowOff>9524</xdr:rowOff>
    </xdr:from>
    <xdr:to>
      <xdr:col>7</xdr:col>
      <xdr:colOff>1927010</xdr:colOff>
      <xdr:row>43</xdr:row>
      <xdr:rowOff>55724</xdr:rowOff>
    </xdr:to>
    <xdr:graphicFrame macro="">
      <xdr:nvGraphicFramePr>
        <xdr:cNvPr id="48" name="グラフ 2">
          <a:extLst>
            <a:ext uri="{FF2B5EF4-FFF2-40B4-BE49-F238E27FC236}">
              <a16:creationId xmlns:a16="http://schemas.microsoft.com/office/drawing/2014/main" id="{00000000-0008-0000-03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409575</xdr:colOff>
      <xdr:row>19</xdr:row>
      <xdr:rowOff>2382</xdr:rowOff>
    </xdr:from>
    <xdr:to>
      <xdr:col>3</xdr:col>
      <xdr:colOff>2324100</xdr:colOff>
      <xdr:row>20</xdr:row>
      <xdr:rowOff>23812</xdr:rowOff>
    </xdr:to>
    <xdr:sp macro="" textlink="">
      <xdr:nvSpPr>
        <xdr:cNvPr id="21" name="テキスト ボックス 4">
          <a:extLst>
            <a:ext uri="{FF2B5EF4-FFF2-40B4-BE49-F238E27FC236}">
              <a16:creationId xmlns:a16="http://schemas.microsoft.com/office/drawing/2014/main" id="{00000000-0008-0000-0300-000015000000}"/>
            </a:ext>
          </a:extLst>
        </xdr:cNvPr>
        <xdr:cNvSpPr txBox="1"/>
      </xdr:nvSpPr>
      <xdr:spPr>
        <a:xfrm>
          <a:off x="3171825" y="6634163"/>
          <a:ext cx="1914525" cy="2714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bg1"/>
              </a:solidFill>
            </a:rPr>
            <a:t>※</a:t>
          </a:r>
          <a:r>
            <a:rPr kumimoji="1" lang="ja-JP" altLang="en-US" sz="900">
              <a:solidFill>
                <a:schemeClr val="bg1"/>
              </a:solidFill>
            </a:rPr>
            <a:t>課題毎の内訳は下表参照</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170" Type="http://schemas.openxmlformats.org/officeDocument/2006/relationships/ctrlProp" Target="../ctrlProps/ctrlProp166.xml"/><Relationship Id="rId107" Type="http://schemas.openxmlformats.org/officeDocument/2006/relationships/ctrlProp" Target="../ctrlProps/ctrlProp103.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85" Type="http://schemas.openxmlformats.org/officeDocument/2006/relationships/ctrlProp" Target="../ctrlProps/ctrlProp81.xml"/><Relationship Id="rId150" Type="http://schemas.openxmlformats.org/officeDocument/2006/relationships/ctrlProp" Target="../ctrlProps/ctrlProp146.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54" Type="http://schemas.openxmlformats.org/officeDocument/2006/relationships/ctrlProp" Target="../ctrlProps/ctrlProp50.xml"/><Relationship Id="rId70" Type="http://schemas.openxmlformats.org/officeDocument/2006/relationships/ctrlProp" Target="../ctrlProps/ctrlProp66.xml"/><Relationship Id="rId75" Type="http://schemas.openxmlformats.org/officeDocument/2006/relationships/ctrlProp" Target="../ctrlProps/ctrlProp71.xml"/><Relationship Id="rId91" Type="http://schemas.openxmlformats.org/officeDocument/2006/relationships/ctrlProp" Target="../ctrlProps/ctrlProp87.xml"/><Relationship Id="rId96" Type="http://schemas.openxmlformats.org/officeDocument/2006/relationships/ctrlProp" Target="../ctrlProps/ctrlProp92.xml"/><Relationship Id="rId140" Type="http://schemas.openxmlformats.org/officeDocument/2006/relationships/ctrlProp" Target="../ctrlProps/ctrlProp136.xml"/><Relationship Id="rId145" Type="http://schemas.openxmlformats.org/officeDocument/2006/relationships/ctrlProp" Target="../ctrlProps/ctrlProp141.xml"/><Relationship Id="rId161" Type="http://schemas.openxmlformats.org/officeDocument/2006/relationships/ctrlProp" Target="../ctrlProps/ctrlProp157.xml"/><Relationship Id="rId166" Type="http://schemas.openxmlformats.org/officeDocument/2006/relationships/ctrlProp" Target="../ctrlProps/ctrlProp162.xml"/><Relationship Id="rId1" Type="http://schemas.openxmlformats.org/officeDocument/2006/relationships/hyperlink" Target="https://www.kajima.co.jp/sustainability/policy/supplychain_guideline/index-j.html" TargetMode="External"/><Relationship Id="rId6" Type="http://schemas.openxmlformats.org/officeDocument/2006/relationships/ctrlProp" Target="../ctrlProps/ctrlProp2.xml"/><Relationship Id="rId23" Type="http://schemas.openxmlformats.org/officeDocument/2006/relationships/ctrlProp" Target="../ctrlProps/ctrlProp19.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119" Type="http://schemas.openxmlformats.org/officeDocument/2006/relationships/ctrlProp" Target="../ctrlProps/ctrlProp115.xml"/><Relationship Id="rId44" Type="http://schemas.openxmlformats.org/officeDocument/2006/relationships/ctrlProp" Target="../ctrlProps/ctrlProp40.xml"/><Relationship Id="rId60" Type="http://schemas.openxmlformats.org/officeDocument/2006/relationships/ctrlProp" Target="../ctrlProps/ctrlProp56.xml"/><Relationship Id="rId65" Type="http://schemas.openxmlformats.org/officeDocument/2006/relationships/ctrlProp" Target="../ctrlProps/ctrlProp61.xml"/><Relationship Id="rId81" Type="http://schemas.openxmlformats.org/officeDocument/2006/relationships/ctrlProp" Target="../ctrlProps/ctrlProp77.xml"/><Relationship Id="rId86" Type="http://schemas.openxmlformats.org/officeDocument/2006/relationships/ctrlProp" Target="../ctrlProps/ctrlProp82.xml"/><Relationship Id="rId130" Type="http://schemas.openxmlformats.org/officeDocument/2006/relationships/ctrlProp" Target="../ctrlProps/ctrlProp126.xml"/><Relationship Id="rId135" Type="http://schemas.openxmlformats.org/officeDocument/2006/relationships/ctrlProp" Target="../ctrlProps/ctrlProp131.xml"/><Relationship Id="rId151" Type="http://schemas.openxmlformats.org/officeDocument/2006/relationships/ctrlProp" Target="../ctrlProps/ctrlProp147.xml"/><Relationship Id="rId156" Type="http://schemas.openxmlformats.org/officeDocument/2006/relationships/ctrlProp" Target="../ctrlProps/ctrlProp152.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109" Type="http://schemas.openxmlformats.org/officeDocument/2006/relationships/ctrlProp" Target="../ctrlProps/ctrlProp10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04" Type="http://schemas.openxmlformats.org/officeDocument/2006/relationships/ctrlProp" Target="../ctrlProps/ctrlProp100.xml"/><Relationship Id="rId120" Type="http://schemas.openxmlformats.org/officeDocument/2006/relationships/ctrlProp" Target="../ctrlProps/ctrlProp116.xml"/><Relationship Id="rId125" Type="http://schemas.openxmlformats.org/officeDocument/2006/relationships/ctrlProp" Target="../ctrlProps/ctrlProp121.xml"/><Relationship Id="rId141" Type="http://schemas.openxmlformats.org/officeDocument/2006/relationships/ctrlProp" Target="../ctrlProps/ctrlProp137.xml"/><Relationship Id="rId146" Type="http://schemas.openxmlformats.org/officeDocument/2006/relationships/ctrlProp" Target="../ctrlProps/ctrlProp142.xml"/><Relationship Id="rId167" Type="http://schemas.openxmlformats.org/officeDocument/2006/relationships/ctrlProp" Target="../ctrlProps/ctrlProp163.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162" Type="http://schemas.openxmlformats.org/officeDocument/2006/relationships/ctrlProp" Target="../ctrlProps/ctrlProp158.xml"/><Relationship Id="rId2" Type="http://schemas.openxmlformats.org/officeDocument/2006/relationships/printerSettings" Target="../printerSettings/printerSettings3.bin"/><Relationship Id="rId29" Type="http://schemas.openxmlformats.org/officeDocument/2006/relationships/ctrlProp" Target="../ctrlProps/ctrlProp25.xml"/><Relationship Id="rId24" Type="http://schemas.openxmlformats.org/officeDocument/2006/relationships/ctrlProp" Target="../ctrlProps/ctrlProp20.xml"/><Relationship Id="rId40" Type="http://schemas.openxmlformats.org/officeDocument/2006/relationships/ctrlProp" Target="../ctrlProps/ctrlProp36.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15" Type="http://schemas.openxmlformats.org/officeDocument/2006/relationships/ctrlProp" Target="../ctrlProps/ctrlProp111.xml"/><Relationship Id="rId131" Type="http://schemas.openxmlformats.org/officeDocument/2006/relationships/ctrlProp" Target="../ctrlProps/ctrlProp127.xml"/><Relationship Id="rId136" Type="http://schemas.openxmlformats.org/officeDocument/2006/relationships/ctrlProp" Target="../ctrlProps/ctrlProp132.xml"/><Relationship Id="rId157" Type="http://schemas.openxmlformats.org/officeDocument/2006/relationships/ctrlProp" Target="../ctrlProps/ctrlProp153.xml"/><Relationship Id="rId61" Type="http://schemas.openxmlformats.org/officeDocument/2006/relationships/ctrlProp" Target="../ctrlProps/ctrlProp57.xml"/><Relationship Id="rId82" Type="http://schemas.openxmlformats.org/officeDocument/2006/relationships/ctrlProp" Target="../ctrlProps/ctrlProp78.xml"/><Relationship Id="rId152" Type="http://schemas.openxmlformats.org/officeDocument/2006/relationships/ctrlProp" Target="../ctrlProps/ctrlProp148.xml"/><Relationship Id="rId19" Type="http://schemas.openxmlformats.org/officeDocument/2006/relationships/ctrlProp" Target="../ctrlProps/ctrlProp15.xml"/><Relationship Id="rId14" Type="http://schemas.openxmlformats.org/officeDocument/2006/relationships/ctrlProp" Target="../ctrlProps/ctrlProp10.xml"/><Relationship Id="rId30" Type="http://schemas.openxmlformats.org/officeDocument/2006/relationships/ctrlProp" Target="../ctrlProps/ctrlProp26.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3" Type="http://schemas.openxmlformats.org/officeDocument/2006/relationships/drawing" Target="../drawings/drawing2.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4" Type="http://schemas.openxmlformats.org/officeDocument/2006/relationships/vmlDrawing" Target="../drawings/vmlDrawing1.vml"/><Relationship Id="rId9" Type="http://schemas.openxmlformats.org/officeDocument/2006/relationships/ctrlProp" Target="../ctrlProps/ctrlProp5.xml"/><Relationship Id="rId26" Type="http://schemas.openxmlformats.org/officeDocument/2006/relationships/ctrlProp" Target="../ctrlProps/ctrlProp22.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6" Type="http://schemas.openxmlformats.org/officeDocument/2006/relationships/ctrlProp" Target="../ctrlProps/ctrlProp12.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F231C-4402-4CFB-8FFA-3F33C9ACB547}">
  <sheetPr codeName="Sheet1">
    <pageSetUpPr fitToPage="1"/>
  </sheetPr>
  <dimension ref="A1:M53"/>
  <sheetViews>
    <sheetView zoomScaleNormal="100" zoomScaleSheetLayoutView="100" workbookViewId="0">
      <selection activeCell="R8" sqref="R8"/>
    </sheetView>
  </sheetViews>
  <sheetFormatPr defaultColWidth="9" defaultRowHeight="18"/>
  <cols>
    <col min="1" max="1" width="1.33203125" style="1" customWidth="1"/>
    <col min="2" max="11" width="12.08203125" style="3" customWidth="1"/>
    <col min="12" max="12" width="2.25" style="3" customWidth="1"/>
    <col min="13" max="13" width="9" style="30"/>
    <col min="14" max="16384" width="9" style="3"/>
  </cols>
  <sheetData>
    <row r="1" spans="2:11" ht="20">
      <c r="B1" s="2"/>
    </row>
    <row r="2" spans="2:11" ht="21.75" customHeight="1">
      <c r="B2" s="4" t="s">
        <v>173</v>
      </c>
      <c r="C2" s="5"/>
      <c r="D2" s="5"/>
      <c r="E2" s="5"/>
      <c r="F2" s="6"/>
      <c r="G2" s="6"/>
      <c r="H2" s="6"/>
      <c r="I2" s="6"/>
      <c r="J2" s="6"/>
      <c r="K2" s="6"/>
    </row>
    <row r="3" spans="2:11" ht="16.5" customHeight="1"/>
    <row r="4" spans="2:11" ht="16.5" customHeight="1">
      <c r="B4" s="7" t="s">
        <v>0</v>
      </c>
      <c r="C4" s="8"/>
      <c r="D4" s="8"/>
      <c r="E4" s="8"/>
      <c r="F4" s="8"/>
      <c r="G4" s="8"/>
      <c r="H4" s="8"/>
      <c r="I4" s="8"/>
      <c r="J4" s="8"/>
      <c r="K4" s="8"/>
    </row>
    <row r="5" spans="2:11" ht="16.5" customHeight="1">
      <c r="B5" s="9"/>
      <c r="C5" s="9"/>
      <c r="D5" s="9"/>
      <c r="E5" s="9"/>
      <c r="F5" s="9"/>
      <c r="G5" s="9"/>
      <c r="H5" s="9"/>
      <c r="I5" s="9"/>
      <c r="J5" s="9"/>
      <c r="K5" s="9"/>
    </row>
    <row r="6" spans="2:11" ht="16.5" customHeight="1">
      <c r="B6" s="10" t="s">
        <v>174</v>
      </c>
      <c r="C6" s="10"/>
      <c r="D6" s="11"/>
      <c r="E6" s="11"/>
      <c r="F6" s="11"/>
      <c r="G6" s="11"/>
      <c r="H6" s="12"/>
      <c r="I6" s="12"/>
      <c r="J6" s="12"/>
      <c r="K6" s="12"/>
    </row>
    <row r="7" spans="2:11" ht="16.5" customHeight="1">
      <c r="B7" s="262" t="s">
        <v>17</v>
      </c>
      <c r="C7" s="262"/>
      <c r="D7" s="262"/>
      <c r="E7" s="262"/>
      <c r="F7" s="262"/>
      <c r="G7" s="262"/>
      <c r="H7" s="262"/>
      <c r="I7" s="262"/>
      <c r="J7" s="262"/>
      <c r="K7" s="262"/>
    </row>
    <row r="8" spans="2:11" ht="16.5" customHeight="1">
      <c r="B8" s="12"/>
      <c r="C8" s="12"/>
      <c r="D8" s="12"/>
      <c r="E8" s="12"/>
      <c r="F8" s="12"/>
      <c r="G8" s="12"/>
      <c r="H8" s="12"/>
      <c r="I8" s="12"/>
      <c r="J8" s="12"/>
      <c r="K8" s="12"/>
    </row>
    <row r="9" spans="2:11" ht="16.5" customHeight="1">
      <c r="B9" s="12"/>
      <c r="C9" s="12"/>
      <c r="D9" s="12"/>
      <c r="E9" s="12"/>
      <c r="F9" s="12"/>
      <c r="G9" s="12"/>
      <c r="H9" s="12"/>
      <c r="I9" s="12"/>
      <c r="J9" s="12"/>
      <c r="K9" s="12"/>
    </row>
    <row r="10" spans="2:11" ht="16.5" customHeight="1">
      <c r="B10" s="12"/>
      <c r="C10" s="12"/>
      <c r="D10" s="12"/>
      <c r="E10" s="12"/>
      <c r="F10" s="12"/>
      <c r="G10" s="12"/>
      <c r="H10" s="12"/>
      <c r="I10" s="12"/>
      <c r="J10" s="12"/>
      <c r="K10" s="12"/>
    </row>
    <row r="11" spans="2:11" ht="16.5" customHeight="1">
      <c r="B11" s="12"/>
      <c r="C11" s="12"/>
      <c r="D11" s="12"/>
      <c r="E11" s="12"/>
      <c r="F11" s="12"/>
      <c r="G11" s="12"/>
      <c r="H11" s="12"/>
      <c r="I11" s="12"/>
      <c r="J11" s="12"/>
      <c r="K11" s="12"/>
    </row>
    <row r="12" spans="2:11" ht="16.5" customHeight="1">
      <c r="B12" s="246"/>
      <c r="C12" s="12"/>
      <c r="D12" s="12"/>
      <c r="E12" s="12"/>
      <c r="F12" s="12"/>
      <c r="G12" s="12"/>
      <c r="H12" s="12"/>
      <c r="I12" s="12"/>
      <c r="J12" s="12"/>
      <c r="K12" s="12"/>
    </row>
    <row r="13" spans="2:11" ht="16.5" customHeight="1">
      <c r="B13" s="12"/>
      <c r="C13" s="12"/>
      <c r="D13" s="12"/>
      <c r="E13" s="12"/>
      <c r="F13" s="12"/>
      <c r="G13" s="12"/>
      <c r="H13" s="12"/>
      <c r="I13" s="12"/>
      <c r="J13" s="12"/>
      <c r="K13" s="12"/>
    </row>
    <row r="14" spans="2:11" ht="16.5" customHeight="1">
      <c r="B14" s="12"/>
      <c r="C14" s="12"/>
      <c r="D14" s="12"/>
      <c r="E14" s="12"/>
      <c r="F14" s="12"/>
      <c r="G14" s="12"/>
      <c r="H14" s="12"/>
      <c r="I14" s="12"/>
      <c r="J14" s="12"/>
      <c r="K14" s="12"/>
    </row>
    <row r="15" spans="2:11" ht="16.5" customHeight="1">
      <c r="B15" s="12"/>
      <c r="C15" s="12"/>
      <c r="D15" s="12"/>
      <c r="E15" s="12"/>
      <c r="F15" s="12"/>
      <c r="G15" s="12"/>
      <c r="H15" s="12"/>
      <c r="I15" s="12"/>
      <c r="J15" s="12"/>
      <c r="K15" s="12"/>
    </row>
    <row r="16" spans="2:11" ht="16.5" customHeight="1">
      <c r="B16" s="12"/>
      <c r="C16" s="12"/>
      <c r="D16" s="12"/>
      <c r="E16" s="12"/>
      <c r="F16" s="12"/>
      <c r="G16" s="12"/>
      <c r="H16" s="12"/>
      <c r="I16" s="12"/>
      <c r="J16" s="12"/>
      <c r="K16" s="12"/>
    </row>
    <row r="17" spans="2:11" ht="16.5" customHeight="1">
      <c r="B17" s="12"/>
      <c r="C17" s="12"/>
      <c r="D17" s="12"/>
      <c r="E17" s="12"/>
      <c r="F17" s="12"/>
      <c r="G17" s="12"/>
      <c r="H17" s="12"/>
      <c r="I17" s="12"/>
      <c r="J17" s="12"/>
      <c r="K17" s="12"/>
    </row>
    <row r="18" spans="2:11" ht="16.5" customHeight="1">
      <c r="B18" s="10" t="s">
        <v>175</v>
      </c>
      <c r="C18" s="10"/>
      <c r="D18" s="11"/>
      <c r="E18" s="11"/>
      <c r="F18" s="11"/>
      <c r="G18" s="11"/>
      <c r="H18" s="12"/>
      <c r="I18" s="12"/>
      <c r="J18" s="12"/>
      <c r="K18" s="12"/>
    </row>
    <row r="19" spans="2:11" ht="16.5" customHeight="1">
      <c r="B19" s="262" t="s">
        <v>176</v>
      </c>
      <c r="C19" s="262"/>
      <c r="D19" s="262"/>
      <c r="E19" s="262"/>
      <c r="F19" s="262"/>
      <c r="G19" s="262"/>
      <c r="H19" s="262"/>
      <c r="I19" s="262"/>
      <c r="J19" s="262"/>
      <c r="K19" s="262"/>
    </row>
    <row r="20" spans="2:11" ht="16.5" customHeight="1"/>
    <row r="21" spans="2:11" ht="16.5" customHeight="1"/>
    <row r="22" spans="2:11" ht="16.5" customHeight="1"/>
    <row r="23" spans="2:11" ht="16.5" customHeight="1"/>
    <row r="24" spans="2:11" ht="16.5" customHeight="1"/>
    <row r="25" spans="2:11" ht="16.5" customHeight="1"/>
    <row r="26" spans="2:11" ht="16.5" customHeight="1"/>
    <row r="27" spans="2:11" ht="16.5" customHeight="1"/>
    <row r="28" spans="2:11" ht="16.5" customHeight="1"/>
    <row r="29" spans="2:11" ht="16.5" customHeight="1"/>
    <row r="30" spans="2:11" ht="16.5" customHeight="1"/>
    <row r="31" spans="2:11" ht="16.5" customHeight="1"/>
    <row r="32" spans="2:11" ht="16.5" customHeight="1"/>
    <row r="33" spans="2:13" ht="16.5" customHeight="1">
      <c r="B33" s="10" t="s">
        <v>177</v>
      </c>
      <c r="C33" s="10"/>
      <c r="D33" s="11"/>
      <c r="E33" s="11"/>
      <c r="F33" s="11"/>
      <c r="G33" s="11"/>
      <c r="H33" s="12"/>
      <c r="I33" s="12"/>
      <c r="J33" s="12"/>
      <c r="K33" s="12"/>
      <c r="L33" s="158"/>
      <c r="M33" s="158"/>
    </row>
    <row r="34" spans="2:13" ht="16.5" customHeight="1">
      <c r="B34" s="262" t="s">
        <v>178</v>
      </c>
      <c r="C34" s="262"/>
      <c r="D34" s="262"/>
      <c r="E34" s="262"/>
      <c r="F34" s="262"/>
      <c r="G34" s="262"/>
      <c r="H34" s="262"/>
      <c r="I34" s="262"/>
      <c r="J34" s="262"/>
      <c r="K34" s="262"/>
      <c r="L34" s="158"/>
      <c r="M34" s="158"/>
    </row>
    <row r="35" spans="2:13" ht="16.5" customHeight="1">
      <c r="B35" s="262"/>
      <c r="C35" s="262"/>
      <c r="D35" s="262"/>
      <c r="E35" s="262"/>
      <c r="F35" s="262"/>
      <c r="G35" s="262"/>
      <c r="H35" s="262"/>
      <c r="I35" s="262"/>
      <c r="J35" s="262"/>
      <c r="K35" s="262"/>
    </row>
    <row r="36" spans="2:13" ht="16.5" customHeight="1"/>
    <row r="37" spans="2:13" ht="16.5" customHeight="1"/>
    <row r="38" spans="2:13" ht="16.5" customHeight="1"/>
    <row r="39" spans="2:13" ht="16.5" customHeight="1"/>
    <row r="40" spans="2:13" ht="16.5" customHeight="1"/>
    <row r="41" spans="2:13" ht="16.5" customHeight="1"/>
    <row r="42" spans="2:13" ht="16.5" customHeight="1"/>
    <row r="43" spans="2:13" ht="16.5" customHeight="1"/>
    <row r="44" spans="2:13" ht="16.5" customHeight="1"/>
    <row r="45" spans="2:13" ht="16.5" customHeight="1"/>
    <row r="46" spans="2:13" ht="16.5" customHeight="1">
      <c r="B46" s="13"/>
      <c r="C46" s="13"/>
      <c r="D46" s="13"/>
      <c r="E46" s="13"/>
      <c r="F46" s="13"/>
      <c r="G46" s="13"/>
      <c r="H46" s="13"/>
      <c r="I46" s="13"/>
      <c r="J46" s="13"/>
      <c r="K46" s="13"/>
    </row>
    <row r="47" spans="2:13" ht="16.5" customHeight="1">
      <c r="B47" s="14" t="s">
        <v>1</v>
      </c>
      <c r="C47" s="10"/>
      <c r="D47" s="11"/>
      <c r="E47" s="11"/>
      <c r="F47" s="11"/>
      <c r="G47" s="11"/>
    </row>
    <row r="49" ht="18.75" customHeight="1"/>
    <row r="51" ht="18.75" customHeight="1"/>
    <row r="52" ht="18.75" customHeight="1"/>
    <row r="53" ht="18.75" customHeight="1"/>
  </sheetData>
  <sheetProtection algorithmName="SHA-512" hashValue="Nd4rEQiSnjArQmL7/pUFzlmwPaGW04ry47U3npNz32qViaKPpCUaBwz3GuZWtlhVRnXf6Ks6UAeBXDjhAUoH5A==" saltValue="WvquzJBNHwWOdb1z4G5gVQ==" spinCount="100000" sheet="1" objects="1" scenarios="1"/>
  <mergeCells count="3">
    <mergeCell ref="B7:K7"/>
    <mergeCell ref="B19:K19"/>
    <mergeCell ref="B34:K35"/>
  </mergeCells>
  <phoneticPr fontId="4"/>
  <pageMargins left="0.18" right="0.7" top="0.28000000000000003" bottom="0.3" header="0.3" footer="0.3"/>
  <pageSetup paperSize="9" scale="68" fitToHeight="0"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548FA-3E3E-46C0-B260-ACB9C3B18E6B}">
  <sheetPr codeName="Sheet2">
    <pageSetUpPr fitToPage="1"/>
  </sheetPr>
  <dimension ref="A2:P21"/>
  <sheetViews>
    <sheetView zoomScaleNormal="100" zoomScaleSheetLayoutView="100" workbookViewId="0">
      <selection activeCell="W12" sqref="W12"/>
    </sheetView>
  </sheetViews>
  <sheetFormatPr defaultColWidth="9" defaultRowHeight="16.5" outlineLevelCol="1"/>
  <cols>
    <col min="1" max="1" width="1.33203125" style="96" customWidth="1"/>
    <col min="2" max="2" width="6" style="44" customWidth="1"/>
    <col min="3" max="3" width="3.75" style="44" customWidth="1"/>
    <col min="4" max="4" width="48.75" style="116" customWidth="1"/>
    <col min="5" max="5" width="6.33203125" style="43" customWidth="1"/>
    <col min="6" max="6" width="12.33203125" style="43" customWidth="1"/>
    <col min="7" max="8" width="12.33203125" style="131" customWidth="1"/>
    <col min="9" max="9" width="9" style="43"/>
    <col min="10" max="10" width="4.83203125" style="43" customWidth="1"/>
    <col min="11" max="13" width="9" style="103" hidden="1" customWidth="1" outlineLevel="1"/>
    <col min="14" max="15" width="9" style="104" hidden="1" customWidth="1" outlineLevel="1"/>
    <col min="16" max="16" width="3.75" style="105" customWidth="1" collapsed="1"/>
    <col min="17" max="16384" width="9" style="105"/>
  </cols>
  <sheetData>
    <row r="2" spans="2:15">
      <c r="B2" s="97" t="s">
        <v>2</v>
      </c>
      <c r="C2" s="98" t="s">
        <v>53</v>
      </c>
      <c r="D2" s="98"/>
      <c r="E2" s="99"/>
      <c r="F2" s="99"/>
      <c r="G2" s="100"/>
      <c r="H2" s="100"/>
      <c r="I2" s="99"/>
      <c r="J2" s="101"/>
      <c r="K2" s="102"/>
    </row>
    <row r="3" spans="2:15" ht="18" customHeight="1">
      <c r="B3" s="106">
        <v>1</v>
      </c>
      <c r="C3" s="107" t="s">
        <v>3</v>
      </c>
      <c r="D3" s="107"/>
      <c r="E3" s="108"/>
      <c r="F3" s="268" t="s">
        <v>4</v>
      </c>
      <c r="G3" s="268"/>
      <c r="H3" s="268"/>
      <c r="I3" s="108"/>
      <c r="J3" s="109"/>
      <c r="K3" s="110" t="s">
        <v>5</v>
      </c>
      <c r="L3" s="110" t="s">
        <v>6</v>
      </c>
      <c r="M3" s="110" t="s">
        <v>7</v>
      </c>
      <c r="N3" s="111"/>
      <c r="O3" s="112"/>
    </row>
    <row r="4" spans="2:15" ht="7.5" customHeight="1">
      <c r="B4" s="113"/>
      <c r="C4" s="114"/>
      <c r="D4" s="114"/>
      <c r="E4" s="114"/>
      <c r="F4" s="114"/>
      <c r="G4" s="114"/>
      <c r="H4" s="114"/>
      <c r="I4" s="114"/>
      <c r="J4" s="115"/>
      <c r="K4" s="102"/>
    </row>
    <row r="5" spans="2:15" ht="18" customHeight="1">
      <c r="B5" s="51" t="str">
        <f>$B$3&amp;"."&amp;"1"</f>
        <v>1.1</v>
      </c>
      <c r="C5" s="116"/>
      <c r="D5" s="116" t="s">
        <v>55</v>
      </c>
      <c r="E5" s="117"/>
      <c r="F5" s="269"/>
      <c r="G5" s="270"/>
      <c r="H5" s="270"/>
      <c r="I5" s="117"/>
      <c r="J5" s="118"/>
      <c r="K5" s="102" t="str">
        <f>B5</f>
        <v>1.1</v>
      </c>
      <c r="L5" s="103">
        <f>F5</f>
        <v>0</v>
      </c>
      <c r="M5" s="103">
        <f>L5</f>
        <v>0</v>
      </c>
    </row>
    <row r="6" spans="2:15">
      <c r="B6" s="49" t="str">
        <f>$B$3&amp;"."&amp;"2"</f>
        <v>1.2</v>
      </c>
      <c r="C6" s="50"/>
      <c r="D6" s="50" t="s">
        <v>54</v>
      </c>
      <c r="E6" s="119"/>
      <c r="F6" s="264"/>
      <c r="G6" s="264"/>
      <c r="H6" s="264"/>
      <c r="I6" s="119"/>
      <c r="J6" s="120"/>
      <c r="K6" s="102" t="str">
        <f>B6</f>
        <v>1.2</v>
      </c>
      <c r="L6" s="103">
        <f>F6</f>
        <v>0</v>
      </c>
      <c r="M6" s="103">
        <f>L6</f>
        <v>0</v>
      </c>
    </row>
    <row r="7" spans="2:15">
      <c r="B7" s="164" t="str">
        <f>$B$3&amp;"."&amp;"3"</f>
        <v>1.3</v>
      </c>
      <c r="C7" s="121"/>
      <c r="D7" s="122" t="s">
        <v>8</v>
      </c>
      <c r="E7" s="123"/>
      <c r="F7" s="264"/>
      <c r="G7" s="264"/>
      <c r="H7" s="264"/>
      <c r="I7" s="124" t="s">
        <v>179</v>
      </c>
      <c r="J7" s="125"/>
      <c r="K7" s="102" t="s">
        <v>414</v>
      </c>
      <c r="L7" s="126">
        <f>F7</f>
        <v>0</v>
      </c>
      <c r="M7" s="126">
        <f>L7</f>
        <v>0</v>
      </c>
    </row>
    <row r="8" spans="2:15" ht="66">
      <c r="B8" s="164" t="str">
        <f>$B$3&amp;"."&amp;"4"</f>
        <v>1.4</v>
      </c>
      <c r="C8" s="121"/>
      <c r="D8" s="219" t="s">
        <v>416</v>
      </c>
      <c r="E8" s="127"/>
      <c r="F8" s="264"/>
      <c r="G8" s="264"/>
      <c r="H8" s="264"/>
      <c r="I8" s="128"/>
      <c r="J8" s="129"/>
      <c r="K8" s="102" t="str">
        <f>B8</f>
        <v>1.4</v>
      </c>
      <c r="L8" s="126">
        <f>F8</f>
        <v>0</v>
      </c>
      <c r="M8" s="126">
        <f>L8</f>
        <v>0</v>
      </c>
    </row>
    <row r="9" spans="2:15">
      <c r="B9" s="223"/>
      <c r="C9" s="130"/>
      <c r="D9" s="221"/>
      <c r="E9" s="226" t="str">
        <f>IF(F8='（非表示）Code'!B7,"詳細を記載ください：", "")</f>
        <v/>
      </c>
      <c r="F9" s="274"/>
      <c r="G9" s="274"/>
      <c r="H9" s="274"/>
      <c r="I9" s="224"/>
      <c r="J9" s="225"/>
      <c r="K9" s="234" t="s">
        <v>404</v>
      </c>
      <c r="L9" s="126">
        <f>F9</f>
        <v>0</v>
      </c>
      <c r="M9" s="126">
        <f>L9</f>
        <v>0</v>
      </c>
    </row>
    <row r="10" spans="2:15" ht="7.5" customHeight="1">
      <c r="B10" s="132"/>
      <c r="C10" s="133"/>
      <c r="D10" s="133"/>
      <c r="E10" s="133"/>
      <c r="F10" s="133"/>
      <c r="G10" s="133"/>
      <c r="H10" s="133"/>
      <c r="I10" s="133"/>
      <c r="J10" s="134"/>
      <c r="K10" s="102"/>
    </row>
    <row r="11" spans="2:15">
      <c r="B11" s="82">
        <v>2</v>
      </c>
      <c r="C11" s="135" t="s">
        <v>56</v>
      </c>
      <c r="D11" s="135"/>
      <c r="E11" s="136"/>
      <c r="F11" s="267" t="s">
        <v>4</v>
      </c>
      <c r="G11" s="267"/>
      <c r="H11" s="267"/>
      <c r="I11" s="136"/>
      <c r="J11" s="137"/>
      <c r="K11" s="102"/>
    </row>
    <row r="12" spans="2:15" ht="7.5" customHeight="1">
      <c r="B12" s="113"/>
      <c r="C12" s="114"/>
      <c r="D12" s="114"/>
      <c r="E12" s="114"/>
      <c r="F12" s="114"/>
      <c r="G12" s="114"/>
      <c r="H12" s="114"/>
      <c r="I12" s="114"/>
      <c r="J12" s="115"/>
      <c r="K12" s="102"/>
    </row>
    <row r="13" spans="2:15">
      <c r="B13" s="51" t="s">
        <v>9</v>
      </c>
      <c r="C13" s="116"/>
      <c r="E13" s="138"/>
      <c r="F13" s="138"/>
      <c r="G13" s="139"/>
      <c r="H13" s="139"/>
      <c r="I13" s="138"/>
      <c r="J13" s="140"/>
      <c r="K13" s="102"/>
    </row>
    <row r="14" spans="2:15" ht="36.75" customHeight="1">
      <c r="B14" s="49">
        <v>2.1</v>
      </c>
      <c r="C14" s="121"/>
      <c r="D14" s="50" t="s">
        <v>10</v>
      </c>
      <c r="E14" s="127"/>
      <c r="F14" s="272"/>
      <c r="G14" s="273"/>
      <c r="H14" s="273"/>
      <c r="I14" s="141"/>
      <c r="J14" s="129"/>
      <c r="K14" s="102">
        <f>B14</f>
        <v>2.1</v>
      </c>
      <c r="L14" s="126">
        <f>F14</f>
        <v>0</v>
      </c>
      <c r="M14" s="126">
        <f>L14</f>
        <v>0</v>
      </c>
    </row>
    <row r="15" spans="2:15">
      <c r="B15" s="49">
        <v>2.2000000000000002</v>
      </c>
      <c r="C15" s="121"/>
      <c r="D15" s="142" t="s">
        <v>11</v>
      </c>
      <c r="E15" s="143"/>
      <c r="F15" s="271"/>
      <c r="G15" s="271"/>
      <c r="H15" s="271"/>
      <c r="I15" s="144" t="s">
        <v>12</v>
      </c>
      <c r="J15" s="145"/>
      <c r="K15" s="102">
        <f>B15</f>
        <v>2.2000000000000002</v>
      </c>
      <c r="L15" s="146">
        <f>F15</f>
        <v>0</v>
      </c>
      <c r="M15" s="146">
        <f>L15</f>
        <v>0</v>
      </c>
    </row>
    <row r="16" spans="2:15" ht="7.5" customHeight="1">
      <c r="B16" s="132"/>
      <c r="C16" s="147"/>
      <c r="D16" s="147"/>
      <c r="E16" s="147"/>
      <c r="F16" s="147"/>
      <c r="G16" s="147"/>
      <c r="H16" s="147"/>
      <c r="I16" s="147"/>
      <c r="J16" s="134"/>
      <c r="K16" s="102"/>
    </row>
    <row r="17" spans="2:13">
      <c r="B17" s="82">
        <v>3</v>
      </c>
      <c r="C17" s="135" t="s">
        <v>62</v>
      </c>
      <c r="D17" s="135"/>
      <c r="E17" s="136"/>
      <c r="F17" s="267" t="s">
        <v>4</v>
      </c>
      <c r="G17" s="267"/>
      <c r="H17" s="267"/>
      <c r="I17" s="136"/>
      <c r="J17" s="137"/>
      <c r="K17" s="102"/>
    </row>
    <row r="18" spans="2:13" ht="7.5" customHeight="1">
      <c r="B18" s="113"/>
      <c r="C18" s="114"/>
      <c r="D18" s="114"/>
      <c r="E18" s="114"/>
      <c r="F18" s="114"/>
      <c r="G18" s="114"/>
      <c r="H18" s="114"/>
      <c r="I18" s="114"/>
      <c r="J18" s="115"/>
      <c r="K18" s="102"/>
    </row>
    <row r="19" spans="2:13">
      <c r="B19" s="51">
        <v>3.1</v>
      </c>
      <c r="C19" s="130"/>
      <c r="D19" s="63" t="s">
        <v>60</v>
      </c>
      <c r="E19" s="148"/>
      <c r="F19" s="265"/>
      <c r="G19" s="266"/>
      <c r="H19" s="266"/>
      <c r="I19" s="149"/>
      <c r="J19" s="150"/>
      <c r="K19" s="102">
        <f>B19</f>
        <v>3.1</v>
      </c>
      <c r="L19" s="126">
        <f>F19</f>
        <v>0</v>
      </c>
      <c r="M19" s="126">
        <f>L19</f>
        <v>0</v>
      </c>
    </row>
    <row r="20" spans="2:13">
      <c r="B20" s="49">
        <v>3.2</v>
      </c>
      <c r="C20" s="121"/>
      <c r="D20" s="50" t="s">
        <v>61</v>
      </c>
      <c r="E20" s="119"/>
      <c r="F20" s="263"/>
      <c r="G20" s="263"/>
      <c r="H20" s="263"/>
      <c r="I20" s="151"/>
      <c r="J20" s="125"/>
      <c r="K20" s="102">
        <f>B20</f>
        <v>3.2</v>
      </c>
      <c r="L20" s="126">
        <f>F20</f>
        <v>0</v>
      </c>
      <c r="M20" s="126">
        <f t="shared" ref="M20" si="0">L20</f>
        <v>0</v>
      </c>
    </row>
    <row r="21" spans="2:13" ht="7.5" customHeight="1">
      <c r="B21" s="152"/>
      <c r="C21" s="153"/>
      <c r="D21" s="153"/>
      <c r="E21" s="153"/>
      <c r="F21" s="153"/>
      <c r="G21" s="153"/>
      <c r="H21" s="153"/>
      <c r="I21" s="153"/>
      <c r="J21" s="154"/>
      <c r="K21" s="102"/>
      <c r="M21" s="126"/>
    </row>
  </sheetData>
  <sheetProtection algorithmName="SHA-512" hashValue="juEKYNXXK8eqHFKlpAp7cr44TWBo93xxXQovnkHZdizEhealYUPzuE11c+8DpzjyF7WbGrUbz19tP5Ru2lERiw==" saltValue="TUezzxVzZrX0rntheAtZdQ==" spinCount="100000" sheet="1" objects="1" scenarios="1"/>
  <mergeCells count="12">
    <mergeCell ref="F20:H20"/>
    <mergeCell ref="F8:H8"/>
    <mergeCell ref="F19:H19"/>
    <mergeCell ref="F17:H17"/>
    <mergeCell ref="F3:H3"/>
    <mergeCell ref="F5:H5"/>
    <mergeCell ref="F7:H7"/>
    <mergeCell ref="F6:H6"/>
    <mergeCell ref="F15:H15"/>
    <mergeCell ref="F11:H11"/>
    <mergeCell ref="F14:H14"/>
    <mergeCell ref="F9:H9"/>
  </mergeCells>
  <phoneticPr fontId="4"/>
  <pageMargins left="0.16" right="0.16" top="0.16" bottom="0.23" header="0.3" footer="0.3"/>
  <pageSetup paperSize="9" scale="78" fitToHeight="0" orientation="portrait" horizontalDpi="300" r:id="rId1"/>
  <extLst>
    <ext xmlns:x14="http://schemas.microsoft.com/office/spreadsheetml/2009/9/main" uri="{78C0D931-6437-407d-A8EE-F0AAD7539E65}">
      <x14:conditionalFormattings>
        <x14:conditionalFormatting xmlns:xm="http://schemas.microsoft.com/office/excel/2006/main">
          <x14:cfRule type="expression" priority="1" id="{CC8452A7-3E7A-4411-984A-002714742682}">
            <xm:f>$F$8='（非表示）Code'!$B$7</xm:f>
            <x14:dxf>
              <fill>
                <patternFill>
                  <bgColor theme="7" tint="0.39994506668294322"/>
                </patternFill>
              </fill>
            </x14:dxf>
          </x14:cfRule>
          <xm:sqref>F9:H9</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1E68351-E75D-4A24-AD86-CD2C976AE91B}">
          <x14:formula1>
            <xm:f>'（非表示）Code'!$B$3:$B$7</xm:f>
          </x14:formula1>
          <xm:sqref>F8:H8</xm:sqref>
        </x14:dataValidation>
        <x14:dataValidation type="list" allowBlank="1" showInputMessage="1" showErrorMessage="1" xr:uid="{DF48756F-7309-4D74-B1D2-9C956D46023B}">
          <x14:formula1>
            <xm:f>'（非表示）Code'!$A$3:$A$8</xm:f>
          </x14:formula1>
          <xm:sqref>F14:H14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078B-DE67-4882-BCDF-AD95AC8D9C78}">
  <sheetPr codeName="Sheet3">
    <pageSetUpPr fitToPage="1"/>
  </sheetPr>
  <dimension ref="B1:AI177"/>
  <sheetViews>
    <sheetView zoomScaleNormal="100" zoomScaleSheetLayoutView="100" workbookViewId="0"/>
  </sheetViews>
  <sheetFormatPr defaultColWidth="2.25" defaultRowHeight="16.5" outlineLevelCol="1"/>
  <cols>
    <col min="1" max="1" width="1.33203125" style="1" customWidth="1"/>
    <col min="2" max="2" width="5.58203125" style="44" customWidth="1"/>
    <col min="3" max="3" width="6.25" style="44" customWidth="1"/>
    <col min="4" max="4" width="23.75" style="45" customWidth="1"/>
    <col min="5" max="5" width="68.33203125" style="45" customWidth="1"/>
    <col min="6" max="8" width="6" style="18" customWidth="1"/>
    <col min="9" max="9" width="3.33203125" style="1" customWidth="1"/>
    <col min="10" max="10" width="9.83203125" style="16" hidden="1" customWidth="1" outlineLevel="1"/>
    <col min="11" max="13" width="9.83203125" style="17" hidden="1" customWidth="1" outlineLevel="1"/>
    <col min="14" max="14" width="12.58203125" style="1" hidden="1" customWidth="1" outlineLevel="1"/>
    <col min="15" max="15" width="9.83203125" style="1" hidden="1" customWidth="1" outlineLevel="1"/>
    <col min="16" max="16" width="2.25" style="1" collapsed="1"/>
    <col min="17" max="16384" width="2.25" style="1"/>
  </cols>
  <sheetData>
    <row r="1" spans="2:15">
      <c r="J1" s="227"/>
      <c r="K1" s="228"/>
      <c r="L1" s="228"/>
      <c r="M1" s="228"/>
      <c r="O1" s="229"/>
    </row>
    <row r="2" spans="2:15">
      <c r="B2" s="40" t="s">
        <v>57</v>
      </c>
      <c r="C2" s="41"/>
      <c r="D2" s="42"/>
      <c r="E2" s="42"/>
      <c r="F2" s="287"/>
      <c r="G2" s="287"/>
      <c r="H2" s="287"/>
      <c r="J2" s="230" t="s">
        <v>399</v>
      </c>
      <c r="K2" s="231" t="s">
        <v>400</v>
      </c>
      <c r="L2" s="231" t="s">
        <v>401</v>
      </c>
      <c r="M2" s="232" t="s">
        <v>402</v>
      </c>
      <c r="O2" s="233" t="s">
        <v>403</v>
      </c>
    </row>
    <row r="3" spans="2:15">
      <c r="I3" s="19"/>
      <c r="J3" s="19"/>
      <c r="K3" s="19"/>
      <c r="L3" s="19"/>
      <c r="M3" s="19"/>
      <c r="N3" s="19"/>
      <c r="O3" s="19"/>
    </row>
    <row r="4" spans="2:15" s="26" customFormat="1" ht="25.5">
      <c r="B4" s="46">
        <v>0</v>
      </c>
      <c r="C4" s="47" t="s">
        <v>18</v>
      </c>
      <c r="D4" s="48"/>
      <c r="E4" s="48"/>
      <c r="F4" s="159" t="s">
        <v>13</v>
      </c>
      <c r="G4" s="31" t="s">
        <v>14</v>
      </c>
      <c r="H4" s="83" t="s">
        <v>19</v>
      </c>
      <c r="I4" s="1"/>
      <c r="J4" s="27">
        <v>0</v>
      </c>
      <c r="K4" s="28"/>
      <c r="L4" s="28"/>
      <c r="M4" s="29"/>
      <c r="N4" s="27"/>
      <c r="O4" s="239"/>
    </row>
    <row r="5" spans="2:15" ht="29.5" customHeight="1">
      <c r="B5" s="49">
        <v>0.1</v>
      </c>
      <c r="C5" s="50"/>
      <c r="D5" s="285" t="s">
        <v>147</v>
      </c>
      <c r="E5" s="285"/>
      <c r="F5" s="94"/>
      <c r="G5" s="94"/>
      <c r="H5" s="89"/>
      <c r="J5" s="16">
        <f>B5</f>
        <v>0.1</v>
      </c>
      <c r="K5" s="20"/>
      <c r="L5" s="28"/>
      <c r="M5" s="24" t="str">
        <f>IF(K5=1,1,IF(K5=2,0,IF(K5=3,"N/A","未回答")))</f>
        <v>未回答</v>
      </c>
      <c r="N5" s="1" t="s">
        <v>408</v>
      </c>
      <c r="O5" s="15"/>
    </row>
    <row r="6" spans="2:15" ht="34.9" customHeight="1">
      <c r="B6" s="51"/>
      <c r="C6" s="52"/>
      <c r="D6" s="288" t="s">
        <v>52</v>
      </c>
      <c r="E6" s="288"/>
      <c r="F6" s="163"/>
      <c r="G6" s="163"/>
      <c r="H6" s="235"/>
      <c r="K6" s="20"/>
      <c r="L6" s="28"/>
      <c r="M6" s="21"/>
      <c r="O6" s="15"/>
    </row>
    <row r="7" spans="2:15">
      <c r="B7" s="51"/>
      <c r="C7" s="53"/>
      <c r="D7" s="289" t="s">
        <v>51</v>
      </c>
      <c r="E7" s="290"/>
      <c r="F7" s="163"/>
      <c r="G7" s="163"/>
      <c r="H7" s="235"/>
      <c r="K7" s="20"/>
      <c r="L7" s="28"/>
      <c r="M7" s="21"/>
      <c r="O7" s="15"/>
    </row>
    <row r="8" spans="2:15" ht="31.9" customHeight="1">
      <c r="B8" s="49">
        <v>0.2</v>
      </c>
      <c r="C8" s="50"/>
      <c r="D8" s="286" t="s">
        <v>411</v>
      </c>
      <c r="E8" s="286"/>
      <c r="F8" s="94"/>
      <c r="G8" s="94"/>
      <c r="H8" s="89"/>
      <c r="J8" s="16">
        <f t="shared" ref="J8:J70" si="0">B8</f>
        <v>0.2</v>
      </c>
      <c r="K8" s="20"/>
      <c r="L8" s="28"/>
      <c r="M8" s="24" t="str">
        <f>IF(K8=1,1,IF(K8=2,0,IF(K8=3,"N/A","未回答")))</f>
        <v>未回答</v>
      </c>
      <c r="N8" s="1" t="s">
        <v>408</v>
      </c>
      <c r="O8" s="15"/>
    </row>
    <row r="9" spans="2:15" s="26" customFormat="1" ht="16.5" customHeight="1">
      <c r="B9" s="46">
        <v>1</v>
      </c>
      <c r="C9" s="47" t="s">
        <v>21</v>
      </c>
      <c r="D9" s="48"/>
      <c r="E9" s="48"/>
      <c r="F9" s="31"/>
      <c r="G9" s="31"/>
      <c r="H9" s="83"/>
      <c r="I9" s="1"/>
      <c r="J9" s="27">
        <f t="shared" si="0"/>
        <v>1</v>
      </c>
      <c r="K9" s="28"/>
      <c r="L9" s="28"/>
      <c r="M9" s="29"/>
      <c r="N9" s="27"/>
      <c r="O9" s="239"/>
    </row>
    <row r="10" spans="2:15">
      <c r="B10" s="77" t="str">
        <f>B9&amp;".1"</f>
        <v>1.1</v>
      </c>
      <c r="C10" s="72"/>
      <c r="D10" s="291" t="s">
        <v>22</v>
      </c>
      <c r="E10" s="291"/>
      <c r="F10" s="37" t="s">
        <v>34</v>
      </c>
      <c r="G10" s="37" t="s">
        <v>35</v>
      </c>
      <c r="H10" s="93"/>
      <c r="J10" s="27" t="str">
        <f t="shared" si="0"/>
        <v>1.1</v>
      </c>
      <c r="K10" s="28"/>
      <c r="L10" s="28"/>
      <c r="M10" s="29"/>
      <c r="N10" s="27"/>
      <c r="O10" s="239"/>
    </row>
    <row r="11" spans="2:15" ht="31.5">
      <c r="B11" s="177" t="s">
        <v>283</v>
      </c>
      <c r="C11" s="50"/>
      <c r="D11" s="68" t="str">
        <f>E11</f>
        <v>法令等の遵守と良識ある行動
法令や国際的ルール等の遵守、良識ある行動を明確に謳った方針や規定</v>
      </c>
      <c r="E11" s="65" t="s">
        <v>113</v>
      </c>
      <c r="F11" s="23"/>
      <c r="G11" s="23"/>
      <c r="H11" s="89"/>
      <c r="J11" s="16" t="str">
        <f t="shared" si="0"/>
        <v>1.1-1</v>
      </c>
      <c r="K11" s="20"/>
      <c r="L11" s="20"/>
      <c r="M11" s="21">
        <f>COUNTIF(K11:L11,TRUE)</f>
        <v>0</v>
      </c>
      <c r="N11" s="1" t="s">
        <v>409</v>
      </c>
      <c r="O11" s="15"/>
    </row>
    <row r="12" spans="2:15" ht="31.5">
      <c r="B12" s="177" t="s">
        <v>220</v>
      </c>
      <c r="C12" s="50"/>
      <c r="D12" s="68" t="str">
        <f t="shared" ref="D12:D23" si="1">E12</f>
        <v>公正かつ適正な取引と腐敗防止の徹底
不公正または不適切な取引や腐敗行為の防止を明確に謳った方針や規定</v>
      </c>
      <c r="E12" s="160" t="s">
        <v>114</v>
      </c>
      <c r="F12" s="23"/>
      <c r="G12" s="23"/>
      <c r="H12" s="89"/>
      <c r="J12" s="16" t="str">
        <f t="shared" si="0"/>
        <v>1.1-2</v>
      </c>
      <c r="K12" s="20"/>
      <c r="L12" s="20"/>
      <c r="M12" s="21">
        <f t="shared" ref="M12:M23" si="2">COUNTIF(K12:L12,TRUE)</f>
        <v>0</v>
      </c>
      <c r="N12" s="1" t="s">
        <v>409</v>
      </c>
      <c r="O12" s="15"/>
    </row>
    <row r="13" spans="2:15" ht="31.5">
      <c r="B13" s="177" t="s">
        <v>221</v>
      </c>
      <c r="C13" s="50"/>
      <c r="D13" s="68" t="str">
        <f t="shared" si="1"/>
        <v>反社会的勢力との関係遮断
不当要求に応じないことや反社会的勢力との関係遮断を明確に謳った方針や規定</v>
      </c>
      <c r="E13" s="160" t="s">
        <v>115</v>
      </c>
      <c r="F13" s="23"/>
      <c r="G13" s="23"/>
      <c r="H13" s="89"/>
      <c r="J13" s="16" t="str">
        <f t="shared" si="0"/>
        <v>1.1-3</v>
      </c>
      <c r="K13" s="20"/>
      <c r="L13" s="20"/>
      <c r="M13" s="21">
        <f t="shared" si="2"/>
        <v>0</v>
      </c>
      <c r="N13" s="1" t="s">
        <v>409</v>
      </c>
      <c r="O13" s="15"/>
    </row>
    <row r="14" spans="2:15" ht="31.9" customHeight="1">
      <c r="B14" s="177" t="s">
        <v>222</v>
      </c>
      <c r="C14" s="50"/>
      <c r="D14" s="68" t="str">
        <f t="shared" si="1"/>
        <v>差別や不当な取扱いの禁止
人権や人格・個性・多様性を尊重し、差別、ハラスメント、不当な取扱いの禁止を明確に謳った方針や規定</v>
      </c>
      <c r="E14" s="160" t="s">
        <v>112</v>
      </c>
      <c r="F14" s="23"/>
      <c r="G14" s="23"/>
      <c r="H14" s="89"/>
      <c r="J14" s="16" t="str">
        <f t="shared" si="0"/>
        <v>1.1-4</v>
      </c>
      <c r="K14" s="20"/>
      <c r="L14" s="20"/>
      <c r="M14" s="21">
        <f t="shared" si="2"/>
        <v>0</v>
      </c>
      <c r="N14" s="1" t="s">
        <v>409</v>
      </c>
      <c r="O14" s="15"/>
    </row>
    <row r="15" spans="2:15" ht="31.5">
      <c r="B15" s="177" t="s">
        <v>223</v>
      </c>
      <c r="C15" s="50"/>
      <c r="D15" s="68" t="str">
        <f>E15</f>
        <v>児童労働・強制労働の禁止
児童労働・強制労働の禁止を明確に謳った方針や規定</v>
      </c>
      <c r="E15" s="160" t="s">
        <v>116</v>
      </c>
      <c r="F15" s="23"/>
      <c r="G15" s="23"/>
      <c r="H15" s="89"/>
      <c r="J15" s="16" t="str">
        <f t="shared" si="0"/>
        <v>1.1-5</v>
      </c>
      <c r="K15" s="20"/>
      <c r="L15" s="20"/>
      <c r="M15" s="21">
        <f t="shared" si="2"/>
        <v>0</v>
      </c>
      <c r="N15" s="1" t="s">
        <v>409</v>
      </c>
      <c r="O15" s="15"/>
    </row>
    <row r="16" spans="2:15" ht="31.5">
      <c r="B16" s="177" t="s">
        <v>224</v>
      </c>
      <c r="C16" s="50"/>
      <c r="D16" s="68" t="str">
        <f t="shared" si="1"/>
        <v>健康と安全に配慮した働きやすい労働環境の提供
健康と安全に配慮した働きやすい労働環境の提供を明確に謳った方針や規定</v>
      </c>
      <c r="E16" s="160" t="s">
        <v>117</v>
      </c>
      <c r="F16" s="23"/>
      <c r="G16" s="23"/>
      <c r="H16" s="89"/>
      <c r="J16" s="16" t="str">
        <f t="shared" si="0"/>
        <v>1.1-6</v>
      </c>
      <c r="K16" s="20"/>
      <c r="L16" s="20"/>
      <c r="M16" s="21">
        <f t="shared" si="2"/>
        <v>0</v>
      </c>
      <c r="N16" s="1" t="s">
        <v>409</v>
      </c>
      <c r="O16" s="15"/>
    </row>
    <row r="17" spans="2:15" ht="31.5" customHeight="1">
      <c r="B17" s="177" t="s">
        <v>225</v>
      </c>
      <c r="C17" s="50"/>
      <c r="D17" s="68" t="str">
        <f t="shared" si="1"/>
        <v>労働時間の適正管理
労働時間・休日・休暇の適切な管理を明確に謳った方針</v>
      </c>
      <c r="E17" s="160" t="s">
        <v>397</v>
      </c>
      <c r="F17" s="23"/>
      <c r="G17" s="23"/>
      <c r="H17" s="89"/>
      <c r="J17" s="16" t="str">
        <f t="shared" si="0"/>
        <v>1.1-7</v>
      </c>
      <c r="K17" s="20"/>
      <c r="L17" s="20"/>
      <c r="M17" s="21">
        <f t="shared" si="2"/>
        <v>0</v>
      </c>
      <c r="N17" s="1" t="s">
        <v>409</v>
      </c>
      <c r="O17" s="15"/>
    </row>
    <row r="18" spans="2:15" ht="29.5">
      <c r="B18" s="177" t="s">
        <v>226</v>
      </c>
      <c r="C18" s="50"/>
      <c r="D18" s="68"/>
      <c r="E18" s="220" t="s">
        <v>391</v>
      </c>
      <c r="F18" s="23"/>
      <c r="G18" s="23"/>
      <c r="H18" s="89"/>
      <c r="J18" s="16" t="str">
        <f t="shared" si="0"/>
        <v>1.1-8</v>
      </c>
      <c r="K18" s="20"/>
      <c r="L18" s="20"/>
      <c r="M18" s="21">
        <f t="shared" si="2"/>
        <v>0</v>
      </c>
      <c r="N18" s="1" t="s">
        <v>409</v>
      </c>
      <c r="O18" s="15"/>
    </row>
    <row r="19" spans="2:15" ht="31.5">
      <c r="B19" s="177" t="s">
        <v>227</v>
      </c>
      <c r="C19" s="50"/>
      <c r="D19" s="68" t="str">
        <f t="shared" si="1"/>
        <v>従業員の団結権及び団体交渉権の尊重
採用、昇進、解雇または異動等の決定における、労働組合の組織の尊重を明確に謳った方針</v>
      </c>
      <c r="E19" s="160" t="s">
        <v>118</v>
      </c>
      <c r="F19" s="23"/>
      <c r="G19" s="23"/>
      <c r="H19" s="89"/>
      <c r="J19" s="16" t="str">
        <f t="shared" si="0"/>
        <v>1.1-9</v>
      </c>
      <c r="K19" s="20"/>
      <c r="L19" s="20"/>
      <c r="M19" s="21">
        <f t="shared" si="2"/>
        <v>0</v>
      </c>
      <c r="N19" s="1" t="s">
        <v>409</v>
      </c>
      <c r="O19" s="15"/>
    </row>
    <row r="20" spans="2:15" ht="29.5">
      <c r="B20" s="177" t="s">
        <v>228</v>
      </c>
      <c r="C20" s="50"/>
      <c r="D20" s="68" t="str">
        <f t="shared" si="1"/>
        <v>環境への配慮
環境負荷の低減・汚染防止を明確に謳った方針</v>
      </c>
      <c r="E20" s="160" t="s">
        <v>119</v>
      </c>
      <c r="F20" s="23"/>
      <c r="G20" s="23"/>
      <c r="H20" s="89"/>
      <c r="J20" s="16" t="str">
        <f t="shared" si="0"/>
        <v>1.1-10</v>
      </c>
      <c r="K20" s="20"/>
      <c r="L20" s="20"/>
      <c r="M20" s="21">
        <f t="shared" si="2"/>
        <v>0</v>
      </c>
      <c r="N20" s="1" t="s">
        <v>409</v>
      </c>
      <c r="O20" s="15"/>
    </row>
    <row r="21" spans="2:15" ht="29.5">
      <c r="B21" s="177" t="s">
        <v>229</v>
      </c>
      <c r="C21" s="50"/>
      <c r="D21" s="68" t="str">
        <f t="shared" si="1"/>
        <v>品質の確保
品質の確保に関する方針や規定</v>
      </c>
      <c r="E21" s="160" t="s">
        <v>120</v>
      </c>
      <c r="F21" s="23"/>
      <c r="G21" s="23"/>
      <c r="H21" s="89"/>
      <c r="J21" s="16" t="str">
        <f t="shared" si="0"/>
        <v>1.1-11</v>
      </c>
      <c r="K21" s="20"/>
      <c r="L21" s="20"/>
      <c r="M21" s="21">
        <f t="shared" si="2"/>
        <v>0</v>
      </c>
      <c r="N21" s="1" t="s">
        <v>409</v>
      </c>
      <c r="O21" s="15"/>
    </row>
    <row r="22" spans="2:15" ht="29.5">
      <c r="B22" s="177" t="s">
        <v>230</v>
      </c>
      <c r="C22" s="50"/>
      <c r="D22" s="68" t="str">
        <f t="shared" si="1"/>
        <v>情報セキュリティの確保
情報セキュリティの確保に関する方針や規定</v>
      </c>
      <c r="E22" s="160" t="s">
        <v>121</v>
      </c>
      <c r="F22" s="23"/>
      <c r="G22" s="23"/>
      <c r="H22" s="89"/>
      <c r="J22" s="16" t="str">
        <f t="shared" si="0"/>
        <v>1.1-12</v>
      </c>
      <c r="K22" s="20"/>
      <c r="L22" s="20"/>
      <c r="M22" s="21">
        <f t="shared" si="2"/>
        <v>0</v>
      </c>
      <c r="N22" s="1" t="s">
        <v>409</v>
      </c>
      <c r="O22" s="15"/>
    </row>
    <row r="23" spans="2:15" ht="29.5">
      <c r="B23" s="260" t="s">
        <v>392</v>
      </c>
      <c r="C23" s="54"/>
      <c r="D23" s="261" t="str">
        <f t="shared" si="1"/>
        <v>災害等不測の事態への対応
災害等不測の事態への対応を定めた方針や規定</v>
      </c>
      <c r="E23" s="160" t="s">
        <v>122</v>
      </c>
      <c r="F23" s="23"/>
      <c r="G23" s="23"/>
      <c r="H23" s="89"/>
      <c r="J23" s="16" t="str">
        <f t="shared" si="0"/>
        <v>1.1-13</v>
      </c>
      <c r="K23" s="20"/>
      <c r="L23" s="20"/>
      <c r="M23" s="21">
        <f t="shared" si="2"/>
        <v>0</v>
      </c>
      <c r="N23" s="1" t="s">
        <v>409</v>
      </c>
      <c r="O23" s="15"/>
    </row>
    <row r="24" spans="2:15" s="26" customFormat="1" ht="27.65" customHeight="1">
      <c r="B24" s="46">
        <v>2</v>
      </c>
      <c r="C24" s="47" t="s">
        <v>74</v>
      </c>
      <c r="D24" s="48"/>
      <c r="E24" s="48"/>
      <c r="F24" s="31"/>
      <c r="G24" s="31"/>
      <c r="H24" s="83"/>
      <c r="J24" s="27">
        <f t="shared" si="0"/>
        <v>2</v>
      </c>
      <c r="K24" s="28"/>
      <c r="L24" s="28"/>
      <c r="M24" s="29"/>
      <c r="N24" s="27"/>
      <c r="O24" s="239"/>
    </row>
    <row r="25" spans="2:15" ht="57" customHeight="1">
      <c r="B25" s="77" t="str">
        <f>B24&amp;".1"</f>
        <v>2.1</v>
      </c>
      <c r="C25" s="72"/>
      <c r="D25" s="276" t="s">
        <v>185</v>
      </c>
      <c r="E25" s="276"/>
      <c r="F25" s="78" t="s">
        <v>146</v>
      </c>
      <c r="G25" s="92"/>
      <c r="H25" s="93"/>
      <c r="J25" s="27" t="str">
        <f t="shared" ref="J25" si="3">B25</f>
        <v>2.1</v>
      </c>
      <c r="K25" s="28"/>
      <c r="L25" s="28"/>
      <c r="M25" s="29"/>
      <c r="N25" s="27"/>
      <c r="O25" s="239"/>
    </row>
    <row r="26" spans="2:15">
      <c r="B26" s="177" t="s">
        <v>284</v>
      </c>
      <c r="C26" s="50"/>
      <c r="E26" s="162" t="s">
        <v>24</v>
      </c>
      <c r="F26" s="23"/>
      <c r="G26" s="88"/>
      <c r="H26" s="89"/>
      <c r="J26" s="16" t="str">
        <f t="shared" si="0"/>
        <v>2.1-1</v>
      </c>
      <c r="K26" s="20"/>
      <c r="L26" s="28"/>
      <c r="M26" s="21">
        <f t="shared" ref="M26:M38" si="4">COUNTIF(K26:L26,TRUE)</f>
        <v>0</v>
      </c>
      <c r="N26" s="1" t="s">
        <v>409</v>
      </c>
      <c r="O26" s="15"/>
    </row>
    <row r="27" spans="2:15">
      <c r="B27" s="177" t="s">
        <v>232</v>
      </c>
      <c r="C27" s="50"/>
      <c r="D27" s="67"/>
      <c r="E27" s="161" t="s">
        <v>25</v>
      </c>
      <c r="F27" s="23"/>
      <c r="G27" s="88"/>
      <c r="H27" s="89"/>
      <c r="J27" s="16" t="str">
        <f t="shared" si="0"/>
        <v>2.1-2</v>
      </c>
      <c r="K27" s="20"/>
      <c r="L27" s="28"/>
      <c r="M27" s="21">
        <f t="shared" si="4"/>
        <v>0</v>
      </c>
      <c r="N27" s="1" t="s">
        <v>409</v>
      </c>
      <c r="O27" s="15"/>
    </row>
    <row r="28" spans="2:15">
      <c r="B28" s="177" t="s">
        <v>233</v>
      </c>
      <c r="C28" s="50"/>
      <c r="E28" s="64" t="s">
        <v>26</v>
      </c>
      <c r="F28" s="23"/>
      <c r="G28" s="88"/>
      <c r="H28" s="89"/>
      <c r="J28" s="16" t="str">
        <f t="shared" si="0"/>
        <v>2.1-3</v>
      </c>
      <c r="K28" s="20"/>
      <c r="L28" s="28"/>
      <c r="M28" s="21">
        <f t="shared" si="4"/>
        <v>0</v>
      </c>
      <c r="N28" s="1" t="s">
        <v>409</v>
      </c>
      <c r="O28" s="15"/>
    </row>
    <row r="29" spans="2:15">
      <c r="B29" s="177" t="s">
        <v>234</v>
      </c>
      <c r="C29" s="50"/>
      <c r="D29" s="67"/>
      <c r="E29" s="161" t="s">
        <v>27</v>
      </c>
      <c r="F29" s="23"/>
      <c r="G29" s="88"/>
      <c r="H29" s="89"/>
      <c r="J29" s="16" t="str">
        <f t="shared" si="0"/>
        <v>2.1-4</v>
      </c>
      <c r="K29" s="20"/>
      <c r="L29" s="28"/>
      <c r="M29" s="21">
        <f t="shared" si="4"/>
        <v>0</v>
      </c>
      <c r="N29" s="1" t="s">
        <v>409</v>
      </c>
      <c r="O29" s="15"/>
    </row>
    <row r="30" spans="2:15">
      <c r="B30" s="177" t="s">
        <v>235</v>
      </c>
      <c r="C30" s="50"/>
      <c r="D30" s="67"/>
      <c r="E30" s="64" t="s">
        <v>28</v>
      </c>
      <c r="F30" s="23"/>
      <c r="G30" s="88"/>
      <c r="H30" s="89"/>
      <c r="J30" s="16" t="str">
        <f t="shared" si="0"/>
        <v>2.1-5</v>
      </c>
      <c r="K30" s="20"/>
      <c r="L30" s="28"/>
      <c r="M30" s="21">
        <f t="shared" si="4"/>
        <v>0</v>
      </c>
      <c r="N30" s="1" t="s">
        <v>409</v>
      </c>
      <c r="O30" s="15"/>
    </row>
    <row r="31" spans="2:15">
      <c r="B31" s="177" t="s">
        <v>236</v>
      </c>
      <c r="C31" s="50"/>
      <c r="D31" s="67"/>
      <c r="E31" s="161" t="s">
        <v>29</v>
      </c>
      <c r="F31" s="23"/>
      <c r="G31" s="88"/>
      <c r="H31" s="89"/>
      <c r="J31" s="16" t="str">
        <f t="shared" si="0"/>
        <v>2.1-6</v>
      </c>
      <c r="K31" s="20"/>
      <c r="L31" s="28"/>
      <c r="M31" s="21">
        <f t="shared" si="4"/>
        <v>0</v>
      </c>
      <c r="N31" s="1" t="s">
        <v>409</v>
      </c>
      <c r="O31" s="15"/>
    </row>
    <row r="32" spans="2:15">
      <c r="B32" s="177" t="s">
        <v>237</v>
      </c>
      <c r="C32" s="50"/>
      <c r="E32" s="64" t="s">
        <v>15</v>
      </c>
      <c r="F32" s="23"/>
      <c r="G32" s="88"/>
      <c r="H32" s="89"/>
      <c r="J32" s="16" t="str">
        <f t="shared" si="0"/>
        <v>2.1-7</v>
      </c>
      <c r="K32" s="20"/>
      <c r="L32" s="28"/>
      <c r="M32" s="21">
        <f t="shared" si="4"/>
        <v>0</v>
      </c>
      <c r="N32" s="1" t="s">
        <v>409</v>
      </c>
      <c r="O32" s="15"/>
    </row>
    <row r="33" spans="2:15">
      <c r="B33" s="177" t="s">
        <v>238</v>
      </c>
      <c r="C33" s="50"/>
      <c r="D33" s="67"/>
      <c r="E33" s="161" t="s">
        <v>16</v>
      </c>
      <c r="F33" s="23"/>
      <c r="G33" s="88"/>
      <c r="H33" s="89"/>
      <c r="J33" s="16" t="str">
        <f t="shared" si="0"/>
        <v>2.1-8</v>
      </c>
      <c r="K33" s="20"/>
      <c r="L33" s="28"/>
      <c r="M33" s="21">
        <f t="shared" si="4"/>
        <v>0</v>
      </c>
      <c r="N33" s="1" t="s">
        <v>409</v>
      </c>
      <c r="O33" s="15"/>
    </row>
    <row r="34" spans="2:15">
      <c r="B34" s="177" t="s">
        <v>239</v>
      </c>
      <c r="C34" s="50"/>
      <c r="D34" s="67"/>
      <c r="E34" s="64" t="s">
        <v>30</v>
      </c>
      <c r="F34" s="23"/>
      <c r="G34" s="88"/>
      <c r="H34" s="89"/>
      <c r="J34" s="16" t="str">
        <f t="shared" si="0"/>
        <v>2.1-9</v>
      </c>
      <c r="K34" s="20"/>
      <c r="L34" s="28"/>
      <c r="M34" s="21">
        <f t="shared" si="4"/>
        <v>0</v>
      </c>
      <c r="N34" s="1" t="s">
        <v>409</v>
      </c>
      <c r="O34" s="15"/>
    </row>
    <row r="35" spans="2:15">
      <c r="B35" s="177" t="s">
        <v>240</v>
      </c>
      <c r="C35" s="50"/>
      <c r="E35" s="161" t="s">
        <v>31</v>
      </c>
      <c r="F35" s="23"/>
      <c r="G35" s="88"/>
      <c r="H35" s="89"/>
      <c r="J35" s="16" t="str">
        <f t="shared" si="0"/>
        <v>2.1-10</v>
      </c>
      <c r="K35" s="20"/>
      <c r="L35" s="28"/>
      <c r="M35" s="21">
        <f t="shared" si="4"/>
        <v>0</v>
      </c>
      <c r="N35" s="1" t="s">
        <v>409</v>
      </c>
      <c r="O35" s="15"/>
    </row>
    <row r="36" spans="2:15">
      <c r="B36" s="177" t="s">
        <v>241</v>
      </c>
      <c r="C36" s="50"/>
      <c r="D36" s="67"/>
      <c r="E36" s="64" t="s">
        <v>32</v>
      </c>
      <c r="F36" s="23"/>
      <c r="G36" s="88"/>
      <c r="H36" s="89"/>
      <c r="J36" s="16" t="str">
        <f t="shared" si="0"/>
        <v>2.1-11</v>
      </c>
      <c r="K36" s="20"/>
      <c r="L36" s="28"/>
      <c r="M36" s="21">
        <f t="shared" si="4"/>
        <v>0</v>
      </c>
      <c r="N36" s="1" t="s">
        <v>409</v>
      </c>
      <c r="O36" s="15"/>
    </row>
    <row r="37" spans="2:15">
      <c r="B37" s="177" t="s">
        <v>242</v>
      </c>
      <c r="C37" s="50"/>
      <c r="D37" s="67"/>
      <c r="E37" s="161" t="s">
        <v>33</v>
      </c>
      <c r="F37" s="23"/>
      <c r="G37" s="88"/>
      <c r="H37" s="89"/>
      <c r="J37" s="16" t="str">
        <f t="shared" si="0"/>
        <v>2.1-12</v>
      </c>
      <c r="K37" s="20"/>
      <c r="L37" s="28"/>
      <c r="M37" s="21">
        <f t="shared" si="4"/>
        <v>0</v>
      </c>
      <c r="N37" s="1" t="s">
        <v>409</v>
      </c>
      <c r="O37" s="15"/>
    </row>
    <row r="38" spans="2:15">
      <c r="B38" s="177" t="s">
        <v>243</v>
      </c>
      <c r="C38" s="50"/>
      <c r="E38" s="64" t="s">
        <v>23</v>
      </c>
      <c r="F38" s="23"/>
      <c r="G38" s="88"/>
      <c r="H38" s="89"/>
      <c r="J38" s="16" t="str">
        <f t="shared" si="0"/>
        <v>2.1-13</v>
      </c>
      <c r="K38" s="20"/>
      <c r="L38" s="28"/>
      <c r="M38" s="21">
        <f t="shared" si="4"/>
        <v>0</v>
      </c>
      <c r="N38" s="1" t="s">
        <v>409</v>
      </c>
      <c r="O38" s="15"/>
    </row>
    <row r="39" spans="2:15" s="26" customFormat="1">
      <c r="B39" s="46">
        <v>3</v>
      </c>
      <c r="C39" s="47" t="s">
        <v>36</v>
      </c>
      <c r="D39" s="48"/>
      <c r="E39" s="48"/>
      <c r="F39" s="31"/>
      <c r="G39" s="31"/>
      <c r="H39" s="83"/>
      <c r="J39" s="27">
        <f t="shared" si="0"/>
        <v>3</v>
      </c>
      <c r="K39" s="28"/>
      <c r="L39" s="28"/>
      <c r="M39" s="29"/>
      <c r="N39" s="27"/>
      <c r="O39" s="239"/>
    </row>
    <row r="40" spans="2:15" s="26" customFormat="1" ht="27.65" customHeight="1">
      <c r="B40" s="56" t="str">
        <f>$B$39&amp;".1"</f>
        <v>3.1</v>
      </c>
      <c r="C40" s="57" t="s">
        <v>37</v>
      </c>
      <c r="D40" s="58"/>
      <c r="E40" s="58"/>
      <c r="F40" s="39"/>
      <c r="G40" s="76"/>
      <c r="H40" s="85"/>
      <c r="J40" s="27" t="str">
        <f t="shared" si="0"/>
        <v>3.1</v>
      </c>
      <c r="K40" s="28"/>
      <c r="L40" s="28"/>
      <c r="M40" s="29"/>
      <c r="N40" s="27"/>
      <c r="O40" s="239"/>
    </row>
    <row r="41" spans="2:15">
      <c r="B41" s="79"/>
      <c r="C41" s="80"/>
      <c r="D41" s="276" t="s">
        <v>388</v>
      </c>
      <c r="E41" s="276"/>
      <c r="F41" s="78" t="s">
        <v>136</v>
      </c>
      <c r="G41" s="92"/>
      <c r="H41" s="93"/>
      <c r="J41" s="27"/>
      <c r="K41" s="28"/>
      <c r="L41" s="28"/>
      <c r="M41" s="29"/>
      <c r="N41" s="27"/>
      <c r="O41" s="239"/>
    </row>
    <row r="42" spans="2:15" ht="16.5" customHeight="1">
      <c r="B42" s="178" t="s">
        <v>285</v>
      </c>
      <c r="C42" s="52"/>
      <c r="D42" s="292" t="s">
        <v>123</v>
      </c>
      <c r="E42" s="292"/>
      <c r="F42" s="25"/>
      <c r="G42" s="88"/>
      <c r="H42" s="89"/>
      <c r="J42" s="16" t="str">
        <f t="shared" si="0"/>
        <v>3.1-1</v>
      </c>
      <c r="K42" s="20"/>
      <c r="L42" s="28"/>
      <c r="M42" s="21">
        <f t="shared" ref="M42:M44" si="5">COUNTIF(K42:L42,TRUE)</f>
        <v>0</v>
      </c>
      <c r="N42" s="1" t="s">
        <v>409</v>
      </c>
      <c r="O42" s="15"/>
    </row>
    <row r="43" spans="2:15" ht="16.5" customHeight="1">
      <c r="B43" s="178" t="s">
        <v>245</v>
      </c>
      <c r="C43" s="52"/>
      <c r="D43" s="275" t="s">
        <v>186</v>
      </c>
      <c r="E43" s="275"/>
      <c r="F43" s="22"/>
      <c r="G43" s="88"/>
      <c r="H43" s="89"/>
      <c r="J43" s="16" t="str">
        <f t="shared" si="0"/>
        <v>3.1-2</v>
      </c>
      <c r="K43" s="20"/>
      <c r="L43" s="28"/>
      <c r="M43" s="21">
        <f t="shared" si="5"/>
        <v>0</v>
      </c>
      <c r="N43" s="1" t="s">
        <v>409</v>
      </c>
      <c r="O43" s="15"/>
    </row>
    <row r="44" spans="2:15" ht="16.5" customHeight="1">
      <c r="B44" s="178" t="s">
        <v>246</v>
      </c>
      <c r="C44" s="53"/>
      <c r="D44" s="286" t="s">
        <v>405</v>
      </c>
      <c r="E44" s="286"/>
      <c r="F44" s="25"/>
      <c r="G44" s="88"/>
      <c r="H44" s="89"/>
      <c r="J44" s="16" t="str">
        <f t="shared" si="0"/>
        <v>3.1-3</v>
      </c>
      <c r="K44" s="20"/>
      <c r="L44" s="28"/>
      <c r="M44" s="21">
        <f t="shared" si="5"/>
        <v>0</v>
      </c>
      <c r="N44" s="1" t="s">
        <v>409</v>
      </c>
      <c r="O44" s="15"/>
    </row>
    <row r="45" spans="2:15" s="26" customFormat="1" ht="27.65" customHeight="1">
      <c r="B45" s="56" t="str">
        <f>$B$39&amp;".2"</f>
        <v>3.2</v>
      </c>
      <c r="C45" s="57" t="s">
        <v>38</v>
      </c>
      <c r="D45" s="58"/>
      <c r="E45" s="58"/>
      <c r="F45" s="76"/>
      <c r="G45" s="76"/>
      <c r="H45" s="85"/>
      <c r="J45" s="27" t="str">
        <f t="shared" si="0"/>
        <v>3.2</v>
      </c>
      <c r="K45" s="28"/>
      <c r="L45" s="28"/>
      <c r="M45" s="29"/>
      <c r="N45" s="27"/>
      <c r="O45" s="239"/>
    </row>
    <row r="46" spans="2:15">
      <c r="B46" s="79"/>
      <c r="C46" s="80"/>
      <c r="D46" s="276" t="s">
        <v>388</v>
      </c>
      <c r="E46" s="276"/>
      <c r="F46" s="78" t="s">
        <v>136</v>
      </c>
      <c r="G46" s="92"/>
      <c r="H46" s="93"/>
      <c r="J46" s="27"/>
      <c r="K46" s="28"/>
      <c r="L46" s="28"/>
      <c r="M46" s="29"/>
      <c r="N46" s="27"/>
      <c r="O46" s="239"/>
    </row>
    <row r="47" spans="2:15" ht="31.9" customHeight="1">
      <c r="B47" s="178" t="s">
        <v>286</v>
      </c>
      <c r="C47" s="52"/>
      <c r="D47" s="292" t="s">
        <v>188</v>
      </c>
      <c r="E47" s="292"/>
      <c r="F47" s="25"/>
      <c r="G47" s="88"/>
      <c r="H47" s="89"/>
      <c r="J47" s="16" t="str">
        <f t="shared" si="0"/>
        <v>3.2-1</v>
      </c>
      <c r="K47" s="20"/>
      <c r="L47" s="28"/>
      <c r="M47" s="21">
        <f t="shared" ref="M47:M49" si="6">COUNTIF(K47:L47,TRUE)</f>
        <v>0</v>
      </c>
      <c r="N47" s="1" t="s">
        <v>409</v>
      </c>
      <c r="O47" s="15"/>
    </row>
    <row r="48" spans="2:15">
      <c r="B48" s="178" t="s">
        <v>248</v>
      </c>
      <c r="C48" s="59"/>
      <c r="D48" s="275" t="s">
        <v>84</v>
      </c>
      <c r="E48" s="275"/>
      <c r="F48" s="22"/>
      <c r="G48" s="88"/>
      <c r="H48" s="89"/>
      <c r="J48" s="16" t="str">
        <f t="shared" si="0"/>
        <v>3.2-2</v>
      </c>
      <c r="K48" s="20"/>
      <c r="L48" s="28"/>
      <c r="M48" s="21">
        <f t="shared" si="6"/>
        <v>0</v>
      </c>
      <c r="N48" s="1" t="s">
        <v>409</v>
      </c>
      <c r="O48" s="15"/>
    </row>
    <row r="49" spans="2:15" ht="31.9" customHeight="1">
      <c r="B49" s="178" t="s">
        <v>249</v>
      </c>
      <c r="C49" s="59"/>
      <c r="D49" s="286" t="s">
        <v>150</v>
      </c>
      <c r="E49" s="286"/>
      <c r="F49" s="22"/>
      <c r="G49" s="88"/>
      <c r="H49" s="89"/>
      <c r="J49" s="16" t="str">
        <f t="shared" si="0"/>
        <v>3.2-3</v>
      </c>
      <c r="K49" s="20"/>
      <c r="L49" s="28"/>
      <c r="M49" s="21">
        <f t="shared" si="6"/>
        <v>0</v>
      </c>
      <c r="N49" s="1" t="s">
        <v>409</v>
      </c>
      <c r="O49" s="15"/>
    </row>
    <row r="50" spans="2:15" s="26" customFormat="1" ht="27.65" customHeight="1">
      <c r="B50" s="56" t="str">
        <f>$B$39&amp;".3"</f>
        <v>3.3</v>
      </c>
      <c r="C50" s="57" t="s">
        <v>39</v>
      </c>
      <c r="D50" s="58"/>
      <c r="E50" s="58"/>
      <c r="F50" s="76"/>
      <c r="G50" s="76"/>
      <c r="H50" s="85"/>
      <c r="J50" s="27" t="str">
        <f t="shared" si="0"/>
        <v>3.3</v>
      </c>
      <c r="K50" s="28"/>
      <c r="L50" s="28"/>
      <c r="M50" s="29"/>
      <c r="N50" s="27"/>
      <c r="O50" s="239"/>
    </row>
    <row r="51" spans="2:15">
      <c r="B51" s="79"/>
      <c r="C51" s="80"/>
      <c r="D51" s="276" t="s">
        <v>388</v>
      </c>
      <c r="E51" s="276"/>
      <c r="F51" s="78" t="s">
        <v>136</v>
      </c>
      <c r="G51" s="92"/>
      <c r="H51" s="93"/>
      <c r="J51" s="27"/>
      <c r="K51" s="28"/>
      <c r="L51" s="28"/>
      <c r="M51" s="29"/>
      <c r="N51" s="27"/>
      <c r="O51" s="239"/>
    </row>
    <row r="52" spans="2:15" ht="31.9" customHeight="1">
      <c r="B52" s="178" t="s">
        <v>287</v>
      </c>
      <c r="C52" s="59"/>
      <c r="D52" s="286" t="s">
        <v>415</v>
      </c>
      <c r="E52" s="286"/>
      <c r="F52" s="22"/>
      <c r="G52" s="88"/>
      <c r="H52" s="89"/>
      <c r="J52" s="16" t="str">
        <f t="shared" si="0"/>
        <v>3.3-1</v>
      </c>
      <c r="K52" s="20"/>
      <c r="L52" s="28"/>
      <c r="M52" s="21">
        <f t="shared" ref="M52:M68" si="7">COUNTIF(K52:L52,TRUE)</f>
        <v>0</v>
      </c>
      <c r="N52" s="1" t="s">
        <v>409</v>
      </c>
      <c r="O52" s="15"/>
    </row>
    <row r="53" spans="2:15" ht="31.9" customHeight="1">
      <c r="B53" s="178" t="s">
        <v>251</v>
      </c>
      <c r="C53" s="59"/>
      <c r="D53" s="285" t="s">
        <v>137</v>
      </c>
      <c r="E53" s="285"/>
      <c r="F53" s="22"/>
      <c r="G53" s="88"/>
      <c r="H53" s="89"/>
      <c r="J53" s="16" t="str">
        <f t="shared" si="0"/>
        <v>3.3-2</v>
      </c>
      <c r="K53" s="20"/>
      <c r="L53" s="28"/>
      <c r="M53" s="21">
        <f t="shared" si="7"/>
        <v>0</v>
      </c>
      <c r="N53" s="1" t="s">
        <v>409</v>
      </c>
      <c r="O53" s="15"/>
    </row>
    <row r="54" spans="2:15">
      <c r="B54" s="178" t="s">
        <v>252</v>
      </c>
      <c r="C54" s="59"/>
      <c r="D54" s="275" t="s">
        <v>138</v>
      </c>
      <c r="E54" s="275"/>
      <c r="F54" s="22"/>
      <c r="G54" s="88"/>
      <c r="H54" s="89"/>
      <c r="J54" s="16" t="str">
        <f t="shared" si="0"/>
        <v>3.3-3</v>
      </c>
      <c r="K54" s="20"/>
      <c r="L54" s="28"/>
      <c r="M54" s="21">
        <f t="shared" si="7"/>
        <v>0</v>
      </c>
      <c r="N54" s="1" t="s">
        <v>409</v>
      </c>
      <c r="O54" s="15"/>
    </row>
    <row r="55" spans="2:15" s="26" customFormat="1" ht="27.65" customHeight="1">
      <c r="B55" s="56" t="str">
        <f>$B$39&amp;".4"</f>
        <v>3.4</v>
      </c>
      <c r="C55" s="57" t="s">
        <v>27</v>
      </c>
      <c r="D55" s="69"/>
      <c r="E55" s="69"/>
      <c r="F55" s="76"/>
      <c r="G55" s="76"/>
      <c r="H55" s="85"/>
      <c r="J55" s="27" t="str">
        <f t="shared" si="0"/>
        <v>3.4</v>
      </c>
      <c r="K55" s="28"/>
      <c r="L55" s="28"/>
      <c r="M55" s="29"/>
      <c r="N55" s="27"/>
      <c r="O55" s="239"/>
    </row>
    <row r="56" spans="2:15">
      <c r="B56" s="77"/>
      <c r="C56" s="250"/>
      <c r="D56" s="276" t="s">
        <v>406</v>
      </c>
      <c r="E56" s="276"/>
      <c r="F56" s="78" t="s">
        <v>136</v>
      </c>
      <c r="G56" s="92"/>
      <c r="H56" s="93"/>
      <c r="J56" s="27"/>
      <c r="K56" s="28"/>
      <c r="L56" s="28"/>
      <c r="M56" s="29"/>
      <c r="N56" s="27"/>
      <c r="O56" s="239"/>
    </row>
    <row r="57" spans="2:15" ht="31.9" customHeight="1">
      <c r="B57" s="177" t="s">
        <v>288</v>
      </c>
      <c r="C57" s="55"/>
      <c r="D57" s="285" t="s">
        <v>139</v>
      </c>
      <c r="E57" s="285"/>
      <c r="F57" s="25"/>
      <c r="G57" s="88"/>
      <c r="H57" s="89"/>
      <c r="J57" s="16" t="str">
        <f t="shared" si="0"/>
        <v>3.4-1</v>
      </c>
      <c r="K57" s="20"/>
      <c r="L57" s="28"/>
      <c r="M57" s="21">
        <f t="shared" si="7"/>
        <v>0</v>
      </c>
      <c r="N57" s="1" t="s">
        <v>409</v>
      </c>
      <c r="O57" s="15"/>
    </row>
    <row r="58" spans="2:15" ht="50.5" customHeight="1">
      <c r="B58" s="178" t="s">
        <v>274</v>
      </c>
      <c r="C58" s="53"/>
      <c r="D58" s="275" t="s">
        <v>151</v>
      </c>
      <c r="E58" s="275"/>
      <c r="F58" s="22"/>
      <c r="G58" s="88"/>
      <c r="H58" s="89"/>
      <c r="J58" s="16" t="str">
        <f t="shared" si="0"/>
        <v>3.4-2</v>
      </c>
      <c r="K58" s="20"/>
      <c r="L58" s="28"/>
      <c r="M58" s="21">
        <f t="shared" si="7"/>
        <v>0</v>
      </c>
      <c r="N58" s="1" t="s">
        <v>409</v>
      </c>
      <c r="O58" s="15"/>
    </row>
    <row r="59" spans="2:15">
      <c r="B59" s="178" t="s">
        <v>275</v>
      </c>
      <c r="C59" s="252"/>
      <c r="D59" s="275" t="s">
        <v>86</v>
      </c>
      <c r="E59" s="275"/>
      <c r="F59" s="22"/>
      <c r="G59" s="88"/>
      <c r="H59" s="89"/>
      <c r="J59" s="16" t="str">
        <f t="shared" si="0"/>
        <v>3.4-3</v>
      </c>
      <c r="K59" s="20"/>
      <c r="L59" s="28"/>
      <c r="M59" s="21">
        <f t="shared" si="7"/>
        <v>0</v>
      </c>
      <c r="N59" s="1" t="s">
        <v>409</v>
      </c>
      <c r="O59" s="15"/>
    </row>
    <row r="60" spans="2:15">
      <c r="B60" s="178" t="s">
        <v>276</v>
      </c>
      <c r="C60" s="52"/>
      <c r="D60" s="285" t="s">
        <v>87</v>
      </c>
      <c r="E60" s="285"/>
      <c r="F60" s="22"/>
      <c r="G60" s="88"/>
      <c r="H60" s="89"/>
      <c r="J60" s="16" t="str">
        <f t="shared" si="0"/>
        <v>3.4-4</v>
      </c>
      <c r="K60" s="20"/>
      <c r="L60" s="28"/>
      <c r="M60" s="21">
        <f t="shared" si="7"/>
        <v>0</v>
      </c>
      <c r="N60" s="1" t="s">
        <v>409</v>
      </c>
      <c r="O60" s="15"/>
    </row>
    <row r="61" spans="2:15" ht="65.5" customHeight="1">
      <c r="B61" s="253" t="s">
        <v>277</v>
      </c>
      <c r="C61" s="254"/>
      <c r="D61" s="275" t="s">
        <v>111</v>
      </c>
      <c r="E61" s="275"/>
      <c r="F61" s="22"/>
      <c r="G61" s="88"/>
      <c r="H61" s="89"/>
      <c r="J61" s="16" t="str">
        <f t="shared" si="0"/>
        <v>3.4-5</v>
      </c>
      <c r="K61" s="20"/>
      <c r="L61" s="28"/>
      <c r="M61" s="21">
        <f t="shared" si="7"/>
        <v>0</v>
      </c>
      <c r="N61" s="1" t="s">
        <v>409</v>
      </c>
      <c r="O61" s="15"/>
    </row>
    <row r="62" spans="2:15" s="26" customFormat="1" ht="27.65" customHeight="1">
      <c r="B62" s="91" t="str">
        <f>$B$39&amp;".5"</f>
        <v>3.5</v>
      </c>
      <c r="C62" s="251" t="s">
        <v>28</v>
      </c>
      <c r="D62" s="71"/>
      <c r="E62" s="71"/>
      <c r="F62" s="76"/>
      <c r="G62" s="76"/>
      <c r="H62" s="85"/>
      <c r="J62" s="27" t="str">
        <f t="shared" si="0"/>
        <v>3.5</v>
      </c>
      <c r="K62" s="28"/>
      <c r="L62" s="28"/>
      <c r="M62" s="29"/>
      <c r="N62" s="27"/>
      <c r="O62" s="239"/>
    </row>
    <row r="63" spans="2:15" ht="25.5">
      <c r="B63" s="79"/>
      <c r="C63" s="80"/>
      <c r="D63" s="276" t="s">
        <v>406</v>
      </c>
      <c r="E63" s="276"/>
      <c r="F63" s="78" t="s">
        <v>136</v>
      </c>
      <c r="G63" s="92" t="s">
        <v>145</v>
      </c>
      <c r="H63" s="93"/>
      <c r="J63" s="27"/>
      <c r="K63" s="28"/>
      <c r="L63" s="28"/>
      <c r="M63" s="29"/>
      <c r="N63" s="27"/>
      <c r="O63" s="239"/>
    </row>
    <row r="64" spans="2:15">
      <c r="B64" s="178" t="s">
        <v>289</v>
      </c>
      <c r="C64" s="59"/>
      <c r="D64" s="275" t="s">
        <v>124</v>
      </c>
      <c r="E64" s="275"/>
      <c r="F64" s="22"/>
      <c r="G64" s="88"/>
      <c r="H64" s="89"/>
      <c r="J64" s="16" t="str">
        <f t="shared" si="0"/>
        <v>3.5-1</v>
      </c>
      <c r="K64" s="20"/>
      <c r="L64" s="28"/>
      <c r="M64" s="21">
        <f t="shared" si="7"/>
        <v>0</v>
      </c>
      <c r="N64" s="1" t="s">
        <v>409</v>
      </c>
      <c r="O64" s="15"/>
    </row>
    <row r="65" spans="2:15" ht="52.15" customHeight="1">
      <c r="B65" s="178" t="s">
        <v>279</v>
      </c>
      <c r="C65" s="59"/>
      <c r="D65" s="285" t="s">
        <v>140</v>
      </c>
      <c r="E65" s="285"/>
      <c r="F65" s="22"/>
      <c r="G65" s="88"/>
      <c r="H65" s="89"/>
      <c r="J65" s="16" t="str">
        <f t="shared" si="0"/>
        <v>3.5-2</v>
      </c>
      <c r="K65" s="20"/>
      <c r="L65" s="28"/>
      <c r="M65" s="21">
        <f t="shared" si="7"/>
        <v>0</v>
      </c>
      <c r="N65" s="1" t="s">
        <v>409</v>
      </c>
      <c r="O65" s="15"/>
    </row>
    <row r="66" spans="2:15" ht="49.15" customHeight="1">
      <c r="B66" s="178" t="s">
        <v>280</v>
      </c>
      <c r="C66" s="59"/>
      <c r="D66" s="278" t="s">
        <v>152</v>
      </c>
      <c r="E66" s="278"/>
      <c r="F66" s="22"/>
      <c r="G66" s="22"/>
      <c r="H66" s="89"/>
      <c r="J66" s="16" t="str">
        <f t="shared" si="0"/>
        <v>3.5-3</v>
      </c>
      <c r="K66" s="20"/>
      <c r="L66" s="20"/>
      <c r="M66" s="236">
        <f>IF(L66=TRUE,"N/A",COUNTIF(K66,TRUE))</f>
        <v>0</v>
      </c>
      <c r="N66" s="1" t="s">
        <v>409</v>
      </c>
      <c r="O66" s="15"/>
    </row>
    <row r="67" spans="2:15" ht="31.9" customHeight="1">
      <c r="B67" s="178" t="s">
        <v>281</v>
      </c>
      <c r="C67" s="59"/>
      <c r="D67" s="284" t="s">
        <v>161</v>
      </c>
      <c r="E67" s="284"/>
      <c r="F67" s="23"/>
      <c r="G67" s="88"/>
      <c r="H67" s="89"/>
      <c r="J67" s="16" t="str">
        <f t="shared" si="0"/>
        <v>3.5-4</v>
      </c>
      <c r="K67" s="20"/>
      <c r="L67" s="28"/>
      <c r="M67" s="21">
        <f t="shared" si="7"/>
        <v>0</v>
      </c>
      <c r="N67" s="1" t="s">
        <v>409</v>
      </c>
      <c r="O67" s="15"/>
    </row>
    <row r="68" spans="2:15" ht="33" customHeight="1">
      <c r="B68" s="178" t="s">
        <v>282</v>
      </c>
      <c r="C68" s="59"/>
      <c r="D68" s="275" t="s">
        <v>149</v>
      </c>
      <c r="E68" s="275"/>
      <c r="F68" s="23"/>
      <c r="G68" s="88"/>
      <c r="H68" s="89"/>
      <c r="J68" s="16" t="str">
        <f t="shared" si="0"/>
        <v>3.5-5</v>
      </c>
      <c r="K68" s="20"/>
      <c r="L68" s="28"/>
      <c r="M68" s="21">
        <f t="shared" si="7"/>
        <v>0</v>
      </c>
      <c r="N68" s="1" t="s">
        <v>409</v>
      </c>
      <c r="O68" s="15"/>
    </row>
    <row r="69" spans="2:15" ht="16.5" customHeight="1">
      <c r="B69" s="82" t="s">
        <v>133</v>
      </c>
      <c r="C69" s="73" t="s">
        <v>50</v>
      </c>
      <c r="D69" s="74"/>
      <c r="E69" s="74"/>
      <c r="F69" s="75" t="s">
        <v>13</v>
      </c>
      <c r="G69" s="75" t="s">
        <v>14</v>
      </c>
      <c r="H69" s="86"/>
      <c r="J69" s="27" t="str">
        <f t="shared" ref="J69" si="8">B69</f>
        <v>3.5.1</v>
      </c>
      <c r="K69" s="28"/>
      <c r="L69" s="28"/>
      <c r="M69" s="29"/>
      <c r="N69" s="27"/>
      <c r="O69" s="239"/>
    </row>
    <row r="70" spans="2:15" ht="31.5" customHeight="1">
      <c r="B70" s="177" t="s">
        <v>290</v>
      </c>
      <c r="C70" s="61"/>
      <c r="D70" s="275" t="s">
        <v>407</v>
      </c>
      <c r="E70" s="275"/>
      <c r="F70" s="94"/>
      <c r="G70" s="94"/>
      <c r="H70" s="84"/>
      <c r="J70" s="16" t="str">
        <f t="shared" si="0"/>
        <v>3.5.1-0</v>
      </c>
      <c r="K70" s="20"/>
      <c r="L70" s="28"/>
      <c r="M70" s="24" t="str">
        <f>IF(K70=1,1,IF(K70=2,0,IF(K70=3,"N/A","未回答")))</f>
        <v>未回答</v>
      </c>
      <c r="N70" s="1" t="s">
        <v>408</v>
      </c>
      <c r="O70" s="15"/>
    </row>
    <row r="71" spans="2:15" ht="25.5">
      <c r="B71" s="77"/>
      <c r="C71" s="250"/>
      <c r="D71" s="276" t="s">
        <v>406</v>
      </c>
      <c r="E71" s="276"/>
      <c r="F71" s="78" t="s">
        <v>136</v>
      </c>
      <c r="G71" s="92" t="s">
        <v>145</v>
      </c>
      <c r="H71" s="93"/>
      <c r="J71" s="27"/>
      <c r="K71" s="28"/>
      <c r="L71" s="28"/>
      <c r="M71" s="29"/>
      <c r="N71" s="27"/>
      <c r="O71" s="239"/>
    </row>
    <row r="72" spans="2:15" ht="49.15" customHeight="1">
      <c r="B72" s="177" t="s">
        <v>291</v>
      </c>
      <c r="C72" s="258" t="str">
        <f>IF($K$70=2,"回答不要","")</f>
        <v/>
      </c>
      <c r="D72" s="275" t="s">
        <v>76</v>
      </c>
      <c r="E72" s="275"/>
      <c r="F72" s="23"/>
      <c r="G72" s="88"/>
      <c r="H72" s="89"/>
      <c r="J72" s="16" t="str">
        <f t="shared" ref="J72:J133" si="9">B72</f>
        <v>3.5.1-1</v>
      </c>
      <c r="K72" s="20"/>
      <c r="L72" s="28"/>
      <c r="M72" s="241">
        <f>IF(C72="回答不要","N/A",COUNTIF(K72:L72,TRUE))</f>
        <v>0</v>
      </c>
      <c r="N72" s="1" t="s">
        <v>409</v>
      </c>
      <c r="O72" s="15" t="s">
        <v>410</v>
      </c>
    </row>
    <row r="73" spans="2:15" ht="31.9" customHeight="1">
      <c r="B73" s="178" t="s">
        <v>292</v>
      </c>
      <c r="C73" s="257" t="str">
        <f t="shared" ref="C73:C78" si="10">IF($K$70=2,"回答不要","")</f>
        <v/>
      </c>
      <c r="D73" s="275" t="s">
        <v>77</v>
      </c>
      <c r="E73" s="275"/>
      <c r="F73" s="23"/>
      <c r="G73" s="88"/>
      <c r="H73" s="89"/>
      <c r="J73" s="16" t="str">
        <f t="shared" si="9"/>
        <v>3.5.1-2</v>
      </c>
      <c r="K73" s="20"/>
      <c r="L73" s="28"/>
      <c r="M73" s="241">
        <f t="shared" ref="M73:M76" si="11">IF(C73="回答不要","N/A",COUNTIF(K73:L73,TRUE))</f>
        <v>0</v>
      </c>
      <c r="N73" s="1" t="s">
        <v>409</v>
      </c>
      <c r="O73" s="15" t="s">
        <v>410</v>
      </c>
    </row>
    <row r="74" spans="2:15" ht="65.5" customHeight="1">
      <c r="B74" s="178" t="s">
        <v>293</v>
      </c>
      <c r="C74" s="257" t="str">
        <f t="shared" si="10"/>
        <v/>
      </c>
      <c r="D74" s="284" t="s">
        <v>78</v>
      </c>
      <c r="E74" s="284"/>
      <c r="F74" s="23"/>
      <c r="G74" s="88"/>
      <c r="H74" s="89"/>
      <c r="J74" s="16" t="str">
        <f t="shared" si="9"/>
        <v>3.5.1-3</v>
      </c>
      <c r="K74" s="20"/>
      <c r="L74" s="28"/>
      <c r="M74" s="241">
        <f t="shared" si="11"/>
        <v>0</v>
      </c>
      <c r="N74" s="1" t="s">
        <v>409</v>
      </c>
      <c r="O74" s="15" t="s">
        <v>410</v>
      </c>
    </row>
    <row r="75" spans="2:15">
      <c r="B75" s="178" t="s">
        <v>294</v>
      </c>
      <c r="C75" s="257" t="str">
        <f t="shared" si="10"/>
        <v/>
      </c>
      <c r="D75" s="275" t="s">
        <v>88</v>
      </c>
      <c r="E75" s="275"/>
      <c r="F75" s="23"/>
      <c r="G75" s="88"/>
      <c r="H75" s="89"/>
      <c r="J75" s="16" t="str">
        <f t="shared" si="9"/>
        <v>3.5.1-4</v>
      </c>
      <c r="K75" s="20"/>
      <c r="L75" s="28"/>
      <c r="M75" s="241">
        <f t="shared" si="11"/>
        <v>0</v>
      </c>
      <c r="N75" s="1" t="s">
        <v>409</v>
      </c>
      <c r="O75" s="15" t="s">
        <v>410</v>
      </c>
    </row>
    <row r="76" spans="2:15" ht="49.15" customHeight="1">
      <c r="B76" s="178" t="s">
        <v>295</v>
      </c>
      <c r="C76" s="257" t="str">
        <f t="shared" si="10"/>
        <v/>
      </c>
      <c r="D76" s="275" t="s">
        <v>79</v>
      </c>
      <c r="E76" s="275"/>
      <c r="F76" s="23"/>
      <c r="G76" s="88"/>
      <c r="H76" s="89"/>
      <c r="J76" s="16" t="str">
        <f t="shared" si="9"/>
        <v>3.5.1-5</v>
      </c>
      <c r="K76" s="20"/>
      <c r="L76" s="28"/>
      <c r="M76" s="241">
        <f t="shared" si="11"/>
        <v>0</v>
      </c>
      <c r="N76" s="1" t="s">
        <v>409</v>
      </c>
      <c r="O76" s="15" t="s">
        <v>410</v>
      </c>
    </row>
    <row r="77" spans="2:15" ht="49.15" customHeight="1">
      <c r="B77" s="178" t="s">
        <v>296</v>
      </c>
      <c r="C77" s="257" t="str">
        <f t="shared" si="10"/>
        <v/>
      </c>
      <c r="D77" s="275" t="s">
        <v>153</v>
      </c>
      <c r="E77" s="275"/>
      <c r="F77" s="23"/>
      <c r="G77" s="23"/>
      <c r="H77" s="89"/>
      <c r="J77" s="16" t="str">
        <f t="shared" si="9"/>
        <v>3.5.1-6</v>
      </c>
      <c r="K77" s="20"/>
      <c r="L77" s="20"/>
      <c r="M77" s="242">
        <f>IF(C77="回答不要","N/A",IF(L77=TRUE,"N/A",COUNTIF(K77,TRUE)))</f>
        <v>0</v>
      </c>
      <c r="N77" s="1" t="s">
        <v>409</v>
      </c>
      <c r="O77" s="15" t="s">
        <v>410</v>
      </c>
    </row>
    <row r="78" spans="2:15" ht="51" customHeight="1">
      <c r="B78" s="253" t="s">
        <v>297</v>
      </c>
      <c r="C78" s="259" t="str">
        <f t="shared" si="10"/>
        <v/>
      </c>
      <c r="D78" s="275" t="s">
        <v>154</v>
      </c>
      <c r="E78" s="275"/>
      <c r="F78" s="23"/>
      <c r="G78" s="23"/>
      <c r="H78" s="89"/>
      <c r="J78" s="16" t="str">
        <f t="shared" si="9"/>
        <v>3.5.1-7</v>
      </c>
      <c r="K78" s="20"/>
      <c r="L78" s="20"/>
      <c r="M78" s="242">
        <f>IF(C78="回答不要","N/A",IF(L78=TRUE,"N/A",COUNTIF(K78,TRUE)))</f>
        <v>0</v>
      </c>
      <c r="N78" s="1" t="s">
        <v>409</v>
      </c>
      <c r="O78" s="15" t="s">
        <v>410</v>
      </c>
    </row>
    <row r="79" spans="2:15" s="26" customFormat="1" ht="27.65" customHeight="1">
      <c r="B79" s="91" t="str">
        <f>$B$39&amp;".6"</f>
        <v>3.6</v>
      </c>
      <c r="C79" s="251" t="s">
        <v>40</v>
      </c>
      <c r="D79" s="70"/>
      <c r="E79" s="70"/>
      <c r="F79" s="76"/>
      <c r="G79" s="76"/>
      <c r="H79" s="85"/>
      <c r="J79" s="27" t="str">
        <f t="shared" si="9"/>
        <v>3.6</v>
      </c>
      <c r="K79" s="28"/>
      <c r="L79" s="28"/>
      <c r="M79" s="29"/>
      <c r="N79" s="27"/>
      <c r="O79" s="239"/>
    </row>
    <row r="80" spans="2:15" ht="25.5">
      <c r="B80" s="79"/>
      <c r="C80" s="80"/>
      <c r="D80" s="276" t="s">
        <v>406</v>
      </c>
      <c r="E80" s="276"/>
      <c r="F80" s="78" t="s">
        <v>136</v>
      </c>
      <c r="G80" s="92" t="s">
        <v>145</v>
      </c>
      <c r="H80" s="93"/>
      <c r="J80" s="27"/>
      <c r="K80" s="28"/>
      <c r="L80" s="28"/>
      <c r="M80" s="29"/>
      <c r="N80" s="27"/>
      <c r="O80" s="239"/>
    </row>
    <row r="81" spans="2:15">
      <c r="B81" s="178" t="s">
        <v>298</v>
      </c>
      <c r="C81" s="52"/>
      <c r="D81" s="275" t="s">
        <v>89</v>
      </c>
      <c r="E81" s="275"/>
      <c r="F81" s="25"/>
      <c r="G81" s="88"/>
      <c r="H81" s="89"/>
      <c r="J81" s="16" t="str">
        <f t="shared" si="9"/>
        <v>3.6-1</v>
      </c>
      <c r="K81" s="20"/>
      <c r="L81" s="28"/>
      <c r="M81" s="21">
        <f t="shared" ref="M81:M98" si="12">COUNTIF(K81:L81,TRUE)</f>
        <v>0</v>
      </c>
      <c r="N81" s="1" t="s">
        <v>409</v>
      </c>
      <c r="O81" s="15"/>
    </row>
    <row r="82" spans="2:15" ht="31.9" customHeight="1">
      <c r="B82" s="178" t="s">
        <v>299</v>
      </c>
      <c r="C82" s="59"/>
      <c r="D82" s="284" t="s">
        <v>126</v>
      </c>
      <c r="E82" s="284"/>
      <c r="F82" s="22"/>
      <c r="G82" s="88"/>
      <c r="H82" s="89"/>
      <c r="J82" s="16" t="str">
        <f t="shared" si="9"/>
        <v>3.6-2</v>
      </c>
      <c r="K82" s="20"/>
      <c r="L82" s="28"/>
      <c r="M82" s="21">
        <f t="shared" si="12"/>
        <v>0</v>
      </c>
      <c r="N82" s="1" t="s">
        <v>409</v>
      </c>
      <c r="O82" s="15"/>
    </row>
    <row r="83" spans="2:15">
      <c r="B83" s="178" t="s">
        <v>300</v>
      </c>
      <c r="C83" s="59"/>
      <c r="D83" s="275" t="s">
        <v>90</v>
      </c>
      <c r="E83" s="275"/>
      <c r="F83" s="22"/>
      <c r="G83" s="88"/>
      <c r="H83" s="89"/>
      <c r="J83" s="16" t="str">
        <f t="shared" si="9"/>
        <v>3.6-3</v>
      </c>
      <c r="K83" s="20"/>
      <c r="L83" s="28"/>
      <c r="M83" s="21">
        <f t="shared" si="12"/>
        <v>0</v>
      </c>
      <c r="N83" s="1" t="s">
        <v>409</v>
      </c>
      <c r="O83" s="15"/>
    </row>
    <row r="84" spans="2:15">
      <c r="B84" s="178" t="s">
        <v>301</v>
      </c>
      <c r="C84" s="59"/>
      <c r="D84" s="275" t="s">
        <v>91</v>
      </c>
      <c r="E84" s="275"/>
      <c r="F84" s="22"/>
      <c r="G84" s="88"/>
      <c r="H84" s="89"/>
      <c r="J84" s="16" t="str">
        <f t="shared" si="9"/>
        <v>3.6-4</v>
      </c>
      <c r="K84" s="20"/>
      <c r="L84" s="28"/>
      <c r="M84" s="21">
        <f t="shared" si="12"/>
        <v>0</v>
      </c>
      <c r="N84" s="1" t="s">
        <v>409</v>
      </c>
      <c r="O84" s="15"/>
    </row>
    <row r="85" spans="2:15">
      <c r="B85" s="178" t="s">
        <v>302</v>
      </c>
      <c r="C85" s="59"/>
      <c r="D85" s="275" t="s">
        <v>92</v>
      </c>
      <c r="E85" s="275"/>
      <c r="F85" s="22"/>
      <c r="G85" s="88"/>
      <c r="H85" s="89"/>
      <c r="J85" s="16" t="str">
        <f t="shared" si="9"/>
        <v>3.6-5</v>
      </c>
      <c r="K85" s="20"/>
      <c r="L85" s="28"/>
      <c r="M85" s="21">
        <f t="shared" si="12"/>
        <v>0</v>
      </c>
      <c r="N85" s="1" t="s">
        <v>409</v>
      </c>
      <c r="O85" s="15"/>
    </row>
    <row r="86" spans="2:15" ht="31.9" customHeight="1">
      <c r="B86" s="178" t="s">
        <v>303</v>
      </c>
      <c r="C86" s="59"/>
      <c r="D86" s="275" t="s">
        <v>141</v>
      </c>
      <c r="E86" s="275"/>
      <c r="F86" s="23"/>
      <c r="G86" s="88"/>
      <c r="H86" s="89"/>
      <c r="J86" s="16" t="str">
        <f t="shared" si="9"/>
        <v>3.6-6</v>
      </c>
      <c r="K86" s="20"/>
      <c r="L86" s="28"/>
      <c r="M86" s="21">
        <f t="shared" si="12"/>
        <v>0</v>
      </c>
      <c r="N86" s="1" t="s">
        <v>409</v>
      </c>
      <c r="O86" s="15"/>
    </row>
    <row r="87" spans="2:15" ht="49.15" customHeight="1">
      <c r="B87" s="178" t="s">
        <v>304</v>
      </c>
      <c r="C87" s="59"/>
      <c r="D87" s="275" t="s">
        <v>155</v>
      </c>
      <c r="E87" s="275"/>
      <c r="F87" s="23"/>
      <c r="G87" s="23"/>
      <c r="H87" s="89"/>
      <c r="J87" s="16" t="str">
        <f t="shared" si="9"/>
        <v>3.6-7</v>
      </c>
      <c r="K87" s="20"/>
      <c r="L87" s="20"/>
      <c r="M87" s="236">
        <f>IF(L87=TRUE,"N/A",COUNTIF(K87,TRUE))</f>
        <v>0</v>
      </c>
      <c r="N87" s="1" t="s">
        <v>409</v>
      </c>
      <c r="O87" s="15"/>
    </row>
    <row r="88" spans="2:15">
      <c r="B88" s="178" t="s">
        <v>305</v>
      </c>
      <c r="C88" s="59"/>
      <c r="D88" s="275" t="s">
        <v>93</v>
      </c>
      <c r="E88" s="275"/>
      <c r="F88" s="23"/>
      <c r="G88" s="88"/>
      <c r="H88" s="89"/>
      <c r="J88" s="16" t="str">
        <f t="shared" si="9"/>
        <v>3.6-8</v>
      </c>
      <c r="K88" s="20"/>
      <c r="L88" s="28"/>
      <c r="M88" s="21">
        <f t="shared" si="12"/>
        <v>0</v>
      </c>
      <c r="N88" s="1" t="s">
        <v>409</v>
      </c>
      <c r="O88" s="15"/>
    </row>
    <row r="89" spans="2:15" ht="48.65" customHeight="1">
      <c r="B89" s="178" t="s">
        <v>306</v>
      </c>
      <c r="C89" s="59"/>
      <c r="D89" s="275" t="s">
        <v>148</v>
      </c>
      <c r="E89" s="275"/>
      <c r="F89" s="23"/>
      <c r="G89" s="88"/>
      <c r="H89" s="89"/>
      <c r="J89" s="16" t="str">
        <f>B89</f>
        <v>3.6-9</v>
      </c>
      <c r="K89" s="20"/>
      <c r="L89" s="28"/>
      <c r="M89" s="21">
        <f t="shared" si="12"/>
        <v>0</v>
      </c>
      <c r="N89" s="1" t="s">
        <v>409</v>
      </c>
      <c r="O89" s="15"/>
    </row>
    <row r="90" spans="2:15" s="26" customFormat="1" ht="27.65" customHeight="1">
      <c r="B90" s="56" t="str">
        <f>$B$39&amp;".7"</f>
        <v>3.7</v>
      </c>
      <c r="C90" s="57" t="s">
        <v>41</v>
      </c>
      <c r="D90" s="69"/>
      <c r="E90" s="69"/>
      <c r="F90" s="76"/>
      <c r="G90" s="76"/>
      <c r="H90" s="85"/>
      <c r="J90" s="27" t="str">
        <f t="shared" ref="J90" si="13">B90</f>
        <v>3.7</v>
      </c>
      <c r="K90" s="28"/>
      <c r="L90" s="28"/>
      <c r="M90" s="29"/>
      <c r="N90" s="27"/>
      <c r="O90" s="239"/>
    </row>
    <row r="91" spans="2:15">
      <c r="B91" s="79"/>
      <c r="C91" s="80"/>
      <c r="D91" s="276" t="s">
        <v>406</v>
      </c>
      <c r="E91" s="276"/>
      <c r="F91" s="78" t="s">
        <v>136</v>
      </c>
      <c r="G91" s="92"/>
      <c r="H91" s="93"/>
      <c r="J91" s="27"/>
      <c r="K91" s="28"/>
      <c r="L91" s="28"/>
      <c r="M91" s="29"/>
      <c r="N91" s="27"/>
      <c r="O91" s="239"/>
    </row>
    <row r="92" spans="2:15">
      <c r="B92" s="178" t="s">
        <v>307</v>
      </c>
      <c r="C92" s="52"/>
      <c r="D92" s="275" t="s">
        <v>94</v>
      </c>
      <c r="E92" s="275"/>
      <c r="F92" s="25"/>
      <c r="G92" s="88"/>
      <c r="H92" s="89"/>
      <c r="J92" s="16" t="str">
        <f t="shared" si="9"/>
        <v>3.7-1</v>
      </c>
      <c r="K92" s="20"/>
      <c r="L92" s="28"/>
      <c r="M92" s="21">
        <f t="shared" si="12"/>
        <v>0</v>
      </c>
      <c r="N92" s="1" t="s">
        <v>409</v>
      </c>
      <c r="O92" s="15"/>
    </row>
    <row r="93" spans="2:15" ht="31.9" customHeight="1">
      <c r="B93" s="178" t="s">
        <v>308</v>
      </c>
      <c r="C93" s="59"/>
      <c r="D93" s="275" t="s">
        <v>384</v>
      </c>
      <c r="E93" s="275"/>
      <c r="F93" s="22"/>
      <c r="G93" s="88"/>
      <c r="H93" s="89"/>
      <c r="J93" s="16" t="str">
        <f t="shared" si="9"/>
        <v>3.7-2</v>
      </c>
      <c r="K93" s="20"/>
      <c r="L93" s="28"/>
      <c r="M93" s="21">
        <f t="shared" si="12"/>
        <v>0</v>
      </c>
      <c r="N93" s="1" t="s">
        <v>409</v>
      </c>
      <c r="O93" s="15"/>
    </row>
    <row r="94" spans="2:15">
      <c r="B94" s="178" t="s">
        <v>309</v>
      </c>
      <c r="C94" s="59"/>
      <c r="D94" s="275" t="s">
        <v>96</v>
      </c>
      <c r="E94" s="275"/>
      <c r="F94" s="22"/>
      <c r="G94" s="88"/>
      <c r="H94" s="89"/>
      <c r="J94" s="16" t="str">
        <f t="shared" si="9"/>
        <v>3.7-3</v>
      </c>
      <c r="K94" s="20"/>
      <c r="L94" s="28"/>
      <c r="M94" s="21">
        <f t="shared" si="12"/>
        <v>0</v>
      </c>
      <c r="N94" s="1" t="s">
        <v>409</v>
      </c>
      <c r="O94" s="15"/>
    </row>
    <row r="95" spans="2:15">
      <c r="B95" s="178" t="s">
        <v>310</v>
      </c>
      <c r="C95" s="59"/>
      <c r="D95" s="275" t="s">
        <v>97</v>
      </c>
      <c r="E95" s="275"/>
      <c r="F95" s="23"/>
      <c r="G95" s="88"/>
      <c r="H95" s="89"/>
      <c r="J95" s="16" t="str">
        <f t="shared" si="9"/>
        <v>3.7-4</v>
      </c>
      <c r="K95" s="20"/>
      <c r="L95" s="28"/>
      <c r="M95" s="21">
        <f t="shared" si="12"/>
        <v>0</v>
      </c>
      <c r="N95" s="1" t="s">
        <v>409</v>
      </c>
      <c r="O95" s="15"/>
    </row>
    <row r="96" spans="2:15">
      <c r="B96" s="178" t="s">
        <v>311</v>
      </c>
      <c r="C96" s="59"/>
      <c r="D96" s="275" t="s">
        <v>98</v>
      </c>
      <c r="E96" s="275"/>
      <c r="F96" s="23"/>
      <c r="G96" s="88"/>
      <c r="H96" s="89"/>
      <c r="J96" s="16" t="str">
        <f t="shared" si="9"/>
        <v>3.7-5</v>
      </c>
      <c r="K96" s="20"/>
      <c r="L96" s="28"/>
      <c r="M96" s="21">
        <f t="shared" si="12"/>
        <v>0</v>
      </c>
      <c r="N96" s="1" t="s">
        <v>409</v>
      </c>
      <c r="O96" s="15"/>
    </row>
    <row r="97" spans="2:15">
      <c r="B97" s="178" t="s">
        <v>312</v>
      </c>
      <c r="C97" s="59"/>
      <c r="D97" s="275" t="s">
        <v>99</v>
      </c>
      <c r="E97" s="275"/>
      <c r="F97" s="23"/>
      <c r="G97" s="88"/>
      <c r="H97" s="89"/>
      <c r="J97" s="16" t="str">
        <f t="shared" si="9"/>
        <v>3.7-6</v>
      </c>
      <c r="K97" s="20"/>
      <c r="L97" s="28"/>
      <c r="M97" s="21">
        <f t="shared" si="12"/>
        <v>0</v>
      </c>
      <c r="N97" s="1" t="s">
        <v>409</v>
      </c>
      <c r="O97" s="15"/>
    </row>
    <row r="98" spans="2:15" ht="31.9" customHeight="1">
      <c r="B98" s="178" t="s">
        <v>313</v>
      </c>
      <c r="C98" s="59"/>
      <c r="D98" s="275" t="s">
        <v>142</v>
      </c>
      <c r="E98" s="275"/>
      <c r="F98" s="23"/>
      <c r="G98" s="88"/>
      <c r="H98" s="89"/>
      <c r="J98" s="16" t="str">
        <f t="shared" si="9"/>
        <v>3.7-7</v>
      </c>
      <c r="K98" s="20"/>
      <c r="L98" s="28"/>
      <c r="M98" s="21">
        <f t="shared" si="12"/>
        <v>0</v>
      </c>
      <c r="N98" s="1" t="s">
        <v>409</v>
      </c>
      <c r="O98" s="15"/>
    </row>
    <row r="99" spans="2:15" s="26" customFormat="1" ht="27.65" customHeight="1">
      <c r="B99" s="56" t="str">
        <f>$B$39&amp;".8"</f>
        <v>3.8</v>
      </c>
      <c r="C99" s="57" t="s">
        <v>42</v>
      </c>
      <c r="D99" s="58"/>
      <c r="E99" s="58"/>
      <c r="F99" s="76"/>
      <c r="G99" s="76"/>
      <c r="H99" s="85"/>
      <c r="J99" s="27" t="str">
        <f t="shared" ref="J99" si="14">B99</f>
        <v>3.8</v>
      </c>
      <c r="K99" s="28"/>
      <c r="L99" s="28"/>
      <c r="M99" s="29"/>
      <c r="N99" s="27"/>
      <c r="O99" s="239"/>
    </row>
    <row r="100" spans="2:15">
      <c r="B100" s="79"/>
      <c r="C100" s="80"/>
      <c r="D100" s="276" t="s">
        <v>406</v>
      </c>
      <c r="E100" s="276"/>
      <c r="F100" s="78" t="s">
        <v>136</v>
      </c>
      <c r="G100" s="92"/>
      <c r="H100" s="93"/>
      <c r="J100" s="27"/>
      <c r="K100" s="28"/>
      <c r="L100" s="28"/>
      <c r="M100" s="29"/>
      <c r="N100" s="27"/>
      <c r="O100" s="239"/>
    </row>
    <row r="101" spans="2:15" ht="31.9" customHeight="1">
      <c r="B101" s="178" t="s">
        <v>314</v>
      </c>
      <c r="C101" s="59"/>
      <c r="D101" s="275" t="s">
        <v>127</v>
      </c>
      <c r="E101" s="275"/>
      <c r="F101" s="22"/>
      <c r="G101" s="88"/>
      <c r="H101" s="89"/>
      <c r="J101" s="16" t="str">
        <f t="shared" si="9"/>
        <v>3.8-1</v>
      </c>
      <c r="K101" s="20"/>
      <c r="L101" s="28"/>
      <c r="M101" s="21">
        <f t="shared" ref="M101:M105" si="15">COUNTIF(K101:L101,TRUE)</f>
        <v>0</v>
      </c>
      <c r="N101" s="1" t="s">
        <v>409</v>
      </c>
      <c r="O101" s="15"/>
    </row>
    <row r="102" spans="2:15">
      <c r="B102" s="178" t="s">
        <v>315</v>
      </c>
      <c r="C102" s="59"/>
      <c r="D102" s="275" t="s">
        <v>128</v>
      </c>
      <c r="E102" s="275"/>
      <c r="F102" s="22"/>
      <c r="G102" s="88"/>
      <c r="H102" s="89"/>
      <c r="J102" s="16" t="str">
        <f t="shared" si="9"/>
        <v>3.8-2</v>
      </c>
      <c r="K102" s="20"/>
      <c r="L102" s="28"/>
      <c r="M102" s="21">
        <f t="shared" si="15"/>
        <v>0</v>
      </c>
      <c r="N102" s="1" t="s">
        <v>409</v>
      </c>
      <c r="O102" s="15"/>
    </row>
    <row r="103" spans="2:15">
      <c r="B103" s="178" t="s">
        <v>316</v>
      </c>
      <c r="C103" s="59"/>
      <c r="D103" s="275" t="s">
        <v>100</v>
      </c>
      <c r="E103" s="275"/>
      <c r="F103" s="23"/>
      <c r="G103" s="88"/>
      <c r="H103" s="89"/>
      <c r="J103" s="16" t="str">
        <f t="shared" si="9"/>
        <v>3.8-3</v>
      </c>
      <c r="K103" s="20"/>
      <c r="L103" s="28"/>
      <c r="M103" s="21">
        <f t="shared" si="15"/>
        <v>0</v>
      </c>
      <c r="N103" s="1" t="s">
        <v>409</v>
      </c>
      <c r="O103" s="15"/>
    </row>
    <row r="104" spans="2:15" ht="31.9" customHeight="1">
      <c r="B104" s="178" t="s">
        <v>317</v>
      </c>
      <c r="C104" s="59"/>
      <c r="D104" s="275" t="s">
        <v>143</v>
      </c>
      <c r="E104" s="275"/>
      <c r="F104" s="23"/>
      <c r="G104" s="88"/>
      <c r="H104" s="89"/>
      <c r="J104" s="16" t="str">
        <f t="shared" si="9"/>
        <v>3.8-4</v>
      </c>
      <c r="K104" s="20"/>
      <c r="L104" s="28"/>
      <c r="M104" s="21">
        <f t="shared" si="15"/>
        <v>0</v>
      </c>
      <c r="N104" s="1" t="s">
        <v>409</v>
      </c>
      <c r="O104" s="15"/>
    </row>
    <row r="105" spans="2:15" ht="31.9" customHeight="1">
      <c r="B105" s="178" t="s">
        <v>318</v>
      </c>
      <c r="C105" s="59"/>
      <c r="D105" s="275" t="s">
        <v>144</v>
      </c>
      <c r="E105" s="275"/>
      <c r="F105" s="23"/>
      <c r="G105" s="88"/>
      <c r="H105" s="89"/>
      <c r="J105" s="16" t="str">
        <f t="shared" si="9"/>
        <v>3.8-5</v>
      </c>
      <c r="K105" s="20"/>
      <c r="L105" s="28"/>
      <c r="M105" s="21">
        <f t="shared" si="15"/>
        <v>0</v>
      </c>
      <c r="N105" s="1" t="s">
        <v>409</v>
      </c>
      <c r="O105" s="15"/>
    </row>
    <row r="106" spans="2:15" s="26" customFormat="1" ht="27.65" customHeight="1">
      <c r="B106" s="56" t="str">
        <f>$B$39&amp;".9"</f>
        <v>3.9</v>
      </c>
      <c r="C106" s="57" t="s">
        <v>43</v>
      </c>
      <c r="D106" s="70"/>
      <c r="E106" s="70"/>
      <c r="F106" s="76"/>
      <c r="G106" s="76"/>
      <c r="H106" s="85"/>
      <c r="J106" s="27" t="str">
        <f t="shared" ref="J106" si="16">B106</f>
        <v>3.9</v>
      </c>
      <c r="K106" s="28"/>
      <c r="L106" s="28"/>
      <c r="M106" s="29"/>
      <c r="N106" s="27"/>
      <c r="O106" s="239"/>
    </row>
    <row r="107" spans="2:15" ht="25.5">
      <c r="B107" s="79"/>
      <c r="C107" s="80"/>
      <c r="D107" s="276" t="s">
        <v>406</v>
      </c>
      <c r="E107" s="276"/>
      <c r="F107" s="78" t="s">
        <v>136</v>
      </c>
      <c r="G107" s="92" t="s">
        <v>145</v>
      </c>
      <c r="H107" s="93"/>
      <c r="J107" s="27"/>
      <c r="K107" s="28"/>
      <c r="L107" s="28"/>
      <c r="M107" s="29"/>
      <c r="N107" s="27"/>
      <c r="O107" s="239"/>
    </row>
    <row r="108" spans="2:15" ht="48" customHeight="1">
      <c r="B108" s="178" t="s">
        <v>319</v>
      </c>
      <c r="C108" s="52"/>
      <c r="D108" s="275" t="s">
        <v>80</v>
      </c>
      <c r="E108" s="275"/>
      <c r="F108" s="25"/>
      <c r="G108" s="88"/>
      <c r="H108" s="89"/>
      <c r="J108" s="16" t="str">
        <f t="shared" si="9"/>
        <v>3.9-1</v>
      </c>
      <c r="K108" s="20"/>
      <c r="L108" s="28"/>
      <c r="M108" s="21">
        <f t="shared" ref="M108:M111" si="17">COUNTIF(K108:L108,TRUE)</f>
        <v>0</v>
      </c>
      <c r="N108" s="1" t="s">
        <v>409</v>
      </c>
      <c r="O108" s="15"/>
    </row>
    <row r="109" spans="2:15" ht="31.9" customHeight="1">
      <c r="B109" s="178" t="s">
        <v>320</v>
      </c>
      <c r="C109" s="59"/>
      <c r="D109" s="275" t="s">
        <v>101</v>
      </c>
      <c r="E109" s="275"/>
      <c r="F109" s="22"/>
      <c r="G109" s="88"/>
      <c r="H109" s="89"/>
      <c r="J109" s="16" t="str">
        <f t="shared" si="9"/>
        <v>3.9-2</v>
      </c>
      <c r="K109" s="20"/>
      <c r="L109" s="28"/>
      <c r="M109" s="21">
        <f t="shared" si="17"/>
        <v>0</v>
      </c>
      <c r="N109" s="1" t="s">
        <v>409</v>
      </c>
      <c r="O109" s="15"/>
    </row>
    <row r="110" spans="2:15" ht="31.9" customHeight="1">
      <c r="B110" s="178" t="s">
        <v>321</v>
      </c>
      <c r="C110" s="59"/>
      <c r="D110" s="275" t="s">
        <v>129</v>
      </c>
      <c r="E110" s="275"/>
      <c r="F110" s="22"/>
      <c r="G110" s="88"/>
      <c r="H110" s="89"/>
      <c r="J110" s="16" t="str">
        <f t="shared" si="9"/>
        <v>3.9-3</v>
      </c>
      <c r="K110" s="20"/>
      <c r="L110" s="28"/>
      <c r="M110" s="21">
        <f t="shared" si="17"/>
        <v>0</v>
      </c>
      <c r="N110" s="1" t="s">
        <v>409</v>
      </c>
      <c r="O110" s="15"/>
    </row>
    <row r="111" spans="2:15" ht="31.9" customHeight="1">
      <c r="B111" s="178" t="s">
        <v>322</v>
      </c>
      <c r="C111" s="59"/>
      <c r="D111" s="275" t="s">
        <v>130</v>
      </c>
      <c r="E111" s="275"/>
      <c r="F111" s="22"/>
      <c r="G111" s="88"/>
      <c r="H111" s="89"/>
      <c r="J111" s="16" t="str">
        <f t="shared" si="9"/>
        <v>3.9-4</v>
      </c>
      <c r="K111" s="20"/>
      <c r="L111" s="28"/>
      <c r="M111" s="21">
        <f t="shared" si="17"/>
        <v>0</v>
      </c>
      <c r="N111" s="1" t="s">
        <v>409</v>
      </c>
      <c r="O111" s="15"/>
    </row>
    <row r="112" spans="2:15" ht="36" customHeight="1">
      <c r="B112" s="178" t="s">
        <v>323</v>
      </c>
      <c r="C112" s="59"/>
      <c r="D112" s="275" t="s">
        <v>156</v>
      </c>
      <c r="E112" s="275"/>
      <c r="F112" s="25"/>
      <c r="G112" s="22"/>
      <c r="H112" s="89"/>
      <c r="J112" s="16" t="str">
        <f t="shared" si="9"/>
        <v>3.9-5</v>
      </c>
      <c r="K112" s="20"/>
      <c r="L112" s="20"/>
      <c r="M112" s="236">
        <f>IF(L112=TRUE,"N/A",COUNTIF(K112,TRUE))</f>
        <v>0</v>
      </c>
      <c r="N112" s="1" t="s">
        <v>409</v>
      </c>
      <c r="O112" s="15"/>
    </row>
    <row r="113" spans="2:15" s="26" customFormat="1" ht="27.65" customHeight="1">
      <c r="B113" s="56" t="str">
        <f>$B$39&amp;".10"</f>
        <v>3.10</v>
      </c>
      <c r="C113" s="57" t="s">
        <v>44</v>
      </c>
      <c r="D113" s="69"/>
      <c r="E113" s="69"/>
      <c r="F113" s="76"/>
      <c r="G113" s="76"/>
      <c r="H113" s="85"/>
      <c r="J113" s="27" t="str">
        <f t="shared" ref="J113" si="18">B113</f>
        <v>3.10</v>
      </c>
      <c r="K113" s="28"/>
      <c r="L113" s="28"/>
      <c r="M113" s="29"/>
      <c r="N113" s="27"/>
      <c r="O113" s="239"/>
    </row>
    <row r="114" spans="2:15" ht="25.5">
      <c r="B114" s="79"/>
      <c r="C114" s="80"/>
      <c r="D114" s="276" t="s">
        <v>388</v>
      </c>
      <c r="E114" s="276"/>
      <c r="F114" s="78" t="s">
        <v>136</v>
      </c>
      <c r="G114" s="92" t="s">
        <v>145</v>
      </c>
      <c r="H114" s="93"/>
      <c r="J114" s="27"/>
      <c r="K114" s="28"/>
      <c r="L114" s="28"/>
      <c r="M114" s="29"/>
      <c r="N114" s="27"/>
      <c r="O114" s="239"/>
    </row>
    <row r="115" spans="2:15" ht="51" customHeight="1">
      <c r="B115" s="178" t="s">
        <v>324</v>
      </c>
      <c r="C115" s="59"/>
      <c r="D115" s="275" t="s">
        <v>157</v>
      </c>
      <c r="E115" s="275"/>
      <c r="F115" s="22"/>
      <c r="G115" s="22"/>
      <c r="H115" s="89"/>
      <c r="J115" s="16" t="str">
        <f t="shared" si="9"/>
        <v>3.10-1</v>
      </c>
      <c r="K115" s="20"/>
      <c r="L115" s="20"/>
      <c r="M115" s="236">
        <f>IF(L115=TRUE,"N/A",COUNTIF(K115,TRUE))</f>
        <v>0</v>
      </c>
      <c r="N115" s="1" t="s">
        <v>409</v>
      </c>
      <c r="O115" s="15"/>
    </row>
    <row r="116" spans="2:15" ht="51" customHeight="1">
      <c r="B116" s="178" t="s">
        <v>325</v>
      </c>
      <c r="C116" s="59"/>
      <c r="D116" s="275" t="s">
        <v>158</v>
      </c>
      <c r="E116" s="275"/>
      <c r="F116" s="22"/>
      <c r="G116" s="88"/>
      <c r="H116" s="89"/>
      <c r="J116" s="16" t="str">
        <f t="shared" si="9"/>
        <v>3.10-2</v>
      </c>
      <c r="K116" s="20"/>
      <c r="L116" s="28"/>
      <c r="M116" s="21">
        <f t="shared" ref="M116:M120" si="19">COUNTIF(K116:L116,TRUE)</f>
        <v>0</v>
      </c>
      <c r="N116" s="1" t="s">
        <v>409</v>
      </c>
      <c r="O116" s="15"/>
    </row>
    <row r="117" spans="2:15">
      <c r="B117" s="178" t="s">
        <v>326</v>
      </c>
      <c r="C117" s="59"/>
      <c r="D117" s="275" t="s">
        <v>160</v>
      </c>
      <c r="E117" s="275"/>
      <c r="F117" s="22"/>
      <c r="G117" s="88"/>
      <c r="H117" s="89"/>
      <c r="J117" s="16" t="str">
        <f t="shared" si="9"/>
        <v>3.10-3</v>
      </c>
      <c r="K117" s="20"/>
      <c r="L117" s="28"/>
      <c r="M117" s="21">
        <f t="shared" si="19"/>
        <v>0</v>
      </c>
      <c r="N117" s="1" t="s">
        <v>409</v>
      </c>
      <c r="O117" s="15"/>
    </row>
    <row r="118" spans="2:15">
      <c r="B118" s="178" t="s">
        <v>327</v>
      </c>
      <c r="C118" s="59"/>
      <c r="D118" s="275" t="s">
        <v>102</v>
      </c>
      <c r="E118" s="275"/>
      <c r="F118" s="22"/>
      <c r="G118" s="88"/>
      <c r="H118" s="89"/>
      <c r="J118" s="16" t="str">
        <f t="shared" si="9"/>
        <v>3.10-4</v>
      </c>
      <c r="K118" s="20"/>
      <c r="L118" s="28"/>
      <c r="M118" s="21">
        <f t="shared" si="19"/>
        <v>0</v>
      </c>
      <c r="N118" s="1" t="s">
        <v>409</v>
      </c>
      <c r="O118" s="15"/>
    </row>
    <row r="119" spans="2:15" ht="51" customHeight="1">
      <c r="B119" s="178" t="s">
        <v>328</v>
      </c>
      <c r="C119" s="59"/>
      <c r="D119" s="275" t="s">
        <v>131</v>
      </c>
      <c r="E119" s="275"/>
      <c r="F119" s="23"/>
      <c r="G119" s="88"/>
      <c r="H119" s="89"/>
      <c r="J119" s="16" t="str">
        <f t="shared" si="9"/>
        <v>3.10-5</v>
      </c>
      <c r="K119" s="20"/>
      <c r="L119" s="28"/>
      <c r="M119" s="21">
        <f t="shared" si="19"/>
        <v>0</v>
      </c>
      <c r="N119" s="1" t="s">
        <v>409</v>
      </c>
      <c r="O119" s="15"/>
    </row>
    <row r="120" spans="2:15">
      <c r="B120" s="178" t="s">
        <v>329</v>
      </c>
      <c r="C120" s="59"/>
      <c r="D120" s="275" t="s">
        <v>103</v>
      </c>
      <c r="E120" s="275"/>
      <c r="F120" s="23"/>
      <c r="G120" s="88"/>
      <c r="H120" s="89"/>
      <c r="J120" s="16" t="str">
        <f t="shared" si="9"/>
        <v>3.10-6</v>
      </c>
      <c r="K120" s="20"/>
      <c r="L120" s="28"/>
      <c r="M120" s="21">
        <f t="shared" si="19"/>
        <v>0</v>
      </c>
      <c r="N120" s="1" t="s">
        <v>409</v>
      </c>
      <c r="O120" s="15"/>
    </row>
    <row r="121" spans="2:15" s="26" customFormat="1" ht="27.65" customHeight="1">
      <c r="B121" s="56" t="str">
        <f>$B$39&amp;".11"</f>
        <v>3.11</v>
      </c>
      <c r="C121" s="57" t="s">
        <v>45</v>
      </c>
      <c r="D121" s="69"/>
      <c r="E121" s="69"/>
      <c r="F121" s="76"/>
      <c r="G121" s="76"/>
      <c r="H121" s="85"/>
      <c r="J121" s="27" t="str">
        <f t="shared" ref="J121" si="20">B121</f>
        <v>3.11</v>
      </c>
      <c r="K121" s="28"/>
      <c r="L121" s="28"/>
      <c r="M121" s="29"/>
      <c r="N121" s="27"/>
      <c r="O121" s="239"/>
    </row>
    <row r="122" spans="2:15">
      <c r="B122" s="79"/>
      <c r="C122" s="80"/>
      <c r="D122" s="276" t="s">
        <v>406</v>
      </c>
      <c r="E122" s="276"/>
      <c r="F122" s="78" t="s">
        <v>136</v>
      </c>
      <c r="G122" s="92"/>
      <c r="H122" s="93"/>
      <c r="J122" s="27"/>
      <c r="K122" s="28"/>
      <c r="L122" s="28"/>
      <c r="M122" s="29"/>
      <c r="N122" s="27"/>
      <c r="O122" s="239"/>
    </row>
    <row r="123" spans="2:15" ht="31.9" customHeight="1">
      <c r="B123" s="178" t="s">
        <v>330</v>
      </c>
      <c r="C123" s="52"/>
      <c r="D123" s="275" t="s">
        <v>132</v>
      </c>
      <c r="E123" s="275"/>
      <c r="F123" s="25"/>
      <c r="G123" s="88"/>
      <c r="H123" s="89"/>
      <c r="J123" s="16" t="str">
        <f t="shared" si="9"/>
        <v>3.11-1</v>
      </c>
      <c r="K123" s="20"/>
      <c r="L123" s="28"/>
      <c r="M123" s="21">
        <f t="shared" ref="M123:M127" si="21">COUNTIF(K123:L123,TRUE)</f>
        <v>0</v>
      </c>
      <c r="N123" s="1" t="s">
        <v>409</v>
      </c>
      <c r="O123" s="15"/>
    </row>
    <row r="124" spans="2:15">
      <c r="B124" s="178" t="s">
        <v>331</v>
      </c>
      <c r="C124" s="53"/>
      <c r="D124" s="275" t="s">
        <v>104</v>
      </c>
      <c r="E124" s="275"/>
      <c r="F124" s="22"/>
      <c r="G124" s="88"/>
      <c r="H124" s="89"/>
      <c r="J124" s="16" t="str">
        <f t="shared" si="9"/>
        <v>3.11-2</v>
      </c>
      <c r="K124" s="20"/>
      <c r="L124" s="28"/>
      <c r="M124" s="21">
        <f t="shared" si="21"/>
        <v>0</v>
      </c>
      <c r="N124" s="1" t="s">
        <v>409</v>
      </c>
      <c r="O124" s="15"/>
    </row>
    <row r="125" spans="2:15">
      <c r="B125" s="178" t="s">
        <v>332</v>
      </c>
      <c r="C125" s="62"/>
      <c r="D125" s="275" t="s">
        <v>105</v>
      </c>
      <c r="E125" s="275"/>
      <c r="F125" s="22"/>
      <c r="G125" s="88"/>
      <c r="H125" s="89"/>
      <c r="J125" s="16" t="str">
        <f t="shared" si="9"/>
        <v>3.11-3</v>
      </c>
      <c r="K125" s="20"/>
      <c r="L125" s="28"/>
      <c r="M125" s="21">
        <f t="shared" si="21"/>
        <v>0</v>
      </c>
      <c r="N125" s="1" t="s">
        <v>409</v>
      </c>
      <c r="O125" s="15"/>
    </row>
    <row r="126" spans="2:15">
      <c r="B126" s="178" t="s">
        <v>333</v>
      </c>
      <c r="C126" s="62"/>
      <c r="D126" s="275" t="s">
        <v>106</v>
      </c>
      <c r="E126" s="275"/>
      <c r="F126" s="22"/>
      <c r="G126" s="88"/>
      <c r="H126" s="89"/>
      <c r="J126" s="16" t="str">
        <f t="shared" si="9"/>
        <v>3.11-4</v>
      </c>
      <c r="K126" s="20"/>
      <c r="L126" s="28"/>
      <c r="M126" s="21">
        <f t="shared" si="21"/>
        <v>0</v>
      </c>
      <c r="N126" s="1" t="s">
        <v>409</v>
      </c>
      <c r="O126" s="15"/>
    </row>
    <row r="127" spans="2:15">
      <c r="B127" s="178" t="s">
        <v>334</v>
      </c>
      <c r="C127" s="62"/>
      <c r="D127" s="275" t="s">
        <v>107</v>
      </c>
      <c r="E127" s="275"/>
      <c r="F127" s="22"/>
      <c r="G127" s="88"/>
      <c r="H127" s="89"/>
      <c r="J127" s="16" t="str">
        <f t="shared" si="9"/>
        <v>3.11-5</v>
      </c>
      <c r="K127" s="20"/>
      <c r="L127" s="28"/>
      <c r="M127" s="21">
        <f t="shared" si="21"/>
        <v>0</v>
      </c>
      <c r="N127" s="1" t="s">
        <v>409</v>
      </c>
      <c r="O127" s="15"/>
    </row>
    <row r="128" spans="2:15" s="26" customFormat="1" ht="27.65" customHeight="1">
      <c r="B128" s="56" t="str">
        <f>$B$39&amp;".12"</f>
        <v>3.12</v>
      </c>
      <c r="C128" s="57" t="s">
        <v>46</v>
      </c>
      <c r="D128" s="58"/>
      <c r="E128" s="58"/>
      <c r="F128" s="76"/>
      <c r="G128" s="76"/>
      <c r="H128" s="85"/>
      <c r="J128" s="27" t="str">
        <f t="shared" ref="J128" si="22">B128</f>
        <v>3.12</v>
      </c>
      <c r="K128" s="28"/>
      <c r="L128" s="28"/>
      <c r="M128" s="29"/>
      <c r="N128" s="27"/>
      <c r="O128" s="239"/>
    </row>
    <row r="129" spans="2:15" ht="25.5">
      <c r="B129" s="79"/>
      <c r="C129" s="80"/>
      <c r="D129" s="276" t="s">
        <v>406</v>
      </c>
      <c r="E129" s="276"/>
      <c r="F129" s="78" t="s">
        <v>136</v>
      </c>
      <c r="G129" s="92" t="s">
        <v>145</v>
      </c>
      <c r="H129" s="93"/>
      <c r="J129" s="27"/>
      <c r="K129" s="28"/>
      <c r="L129" s="28"/>
      <c r="M129" s="29"/>
      <c r="N129" s="27"/>
      <c r="O129" s="239"/>
    </row>
    <row r="130" spans="2:15" ht="31.9" customHeight="1">
      <c r="B130" s="178" t="s">
        <v>335</v>
      </c>
      <c r="C130" s="52"/>
      <c r="D130" s="275" t="s">
        <v>125</v>
      </c>
      <c r="E130" s="275"/>
      <c r="F130" s="25"/>
      <c r="G130" s="88"/>
      <c r="H130" s="89"/>
      <c r="J130" s="16" t="str">
        <f t="shared" si="9"/>
        <v>3.12-1</v>
      </c>
      <c r="K130" s="20"/>
      <c r="L130" s="28"/>
      <c r="M130" s="21">
        <f t="shared" ref="M130:M133" si="23">COUNTIF(K130:L130,TRUE)</f>
        <v>0</v>
      </c>
      <c r="N130" s="1" t="s">
        <v>409</v>
      </c>
      <c r="O130" s="15"/>
    </row>
    <row r="131" spans="2:15">
      <c r="B131" s="178" t="s">
        <v>336</v>
      </c>
      <c r="C131" s="59"/>
      <c r="D131" s="275" t="s">
        <v>108</v>
      </c>
      <c r="E131" s="275"/>
      <c r="F131" s="22"/>
      <c r="G131" s="88"/>
      <c r="H131" s="89"/>
      <c r="J131" s="16" t="str">
        <f t="shared" si="9"/>
        <v>3.12-2</v>
      </c>
      <c r="K131" s="20"/>
      <c r="L131" s="28"/>
      <c r="M131" s="21">
        <f t="shared" si="23"/>
        <v>0</v>
      </c>
      <c r="N131" s="1" t="s">
        <v>409</v>
      </c>
      <c r="O131" s="15"/>
    </row>
    <row r="132" spans="2:15" ht="64.900000000000006" customHeight="1">
      <c r="B132" s="178" t="s">
        <v>337</v>
      </c>
      <c r="C132" s="59"/>
      <c r="D132" s="275" t="s">
        <v>81</v>
      </c>
      <c r="E132" s="275"/>
      <c r="F132" s="22"/>
      <c r="G132" s="88"/>
      <c r="H132" s="89"/>
      <c r="J132" s="16" t="str">
        <f t="shared" si="9"/>
        <v>3.12-3</v>
      </c>
      <c r="K132" s="20"/>
      <c r="L132" s="28"/>
      <c r="M132" s="21">
        <f t="shared" si="23"/>
        <v>0</v>
      </c>
      <c r="N132" s="1" t="s">
        <v>409</v>
      </c>
      <c r="O132" s="15"/>
    </row>
    <row r="133" spans="2:15">
      <c r="B133" s="178" t="s">
        <v>338</v>
      </c>
      <c r="C133" s="59"/>
      <c r="D133" s="275" t="s">
        <v>162</v>
      </c>
      <c r="E133" s="275"/>
      <c r="F133" s="22"/>
      <c r="G133" s="88"/>
      <c r="H133" s="89"/>
      <c r="J133" s="16" t="str">
        <f t="shared" si="9"/>
        <v>3.12-4</v>
      </c>
      <c r="K133" s="20"/>
      <c r="L133" s="28"/>
      <c r="M133" s="21">
        <f t="shared" si="23"/>
        <v>0</v>
      </c>
      <c r="N133" s="1" t="s">
        <v>409</v>
      </c>
      <c r="O133" s="15"/>
    </row>
    <row r="134" spans="2:15" ht="66.650000000000006" customHeight="1">
      <c r="B134" s="178" t="s">
        <v>339</v>
      </c>
      <c r="C134" s="59"/>
      <c r="D134" s="275" t="s">
        <v>159</v>
      </c>
      <c r="E134" s="275"/>
      <c r="F134" s="23"/>
      <c r="G134" s="23"/>
      <c r="H134" s="89"/>
      <c r="J134" s="16" t="str">
        <f t="shared" ref="J134:J173" si="24">B134</f>
        <v>3.12-5</v>
      </c>
      <c r="K134" s="20"/>
      <c r="L134" s="20"/>
      <c r="M134" s="236">
        <f>IF(L134=TRUE,"N/A",IF(K134=TRUE,1,0))</f>
        <v>0</v>
      </c>
      <c r="N134" s="1" t="s">
        <v>409</v>
      </c>
      <c r="O134" s="15"/>
    </row>
    <row r="135" spans="2:15" s="26" customFormat="1" ht="27.65" customHeight="1">
      <c r="B135" s="56" t="str">
        <f>$B$39&amp;".13"</f>
        <v>3.13</v>
      </c>
      <c r="C135" s="57" t="s">
        <v>47</v>
      </c>
      <c r="D135" s="70"/>
      <c r="E135" s="70"/>
      <c r="F135" s="76"/>
      <c r="G135" s="76"/>
      <c r="H135" s="85"/>
      <c r="J135" s="27" t="str">
        <f t="shared" si="24"/>
        <v>3.13</v>
      </c>
      <c r="K135" s="28"/>
      <c r="L135" s="28"/>
      <c r="M135" s="29"/>
      <c r="N135" s="27"/>
      <c r="O135" s="239"/>
    </row>
    <row r="136" spans="2:15">
      <c r="B136" s="79"/>
      <c r="C136" s="80"/>
      <c r="D136" s="276" t="s">
        <v>406</v>
      </c>
      <c r="E136" s="276"/>
      <c r="F136" s="78" t="s">
        <v>136</v>
      </c>
      <c r="G136" s="92"/>
      <c r="H136" s="93"/>
      <c r="J136" s="27"/>
      <c r="K136" s="28"/>
      <c r="L136" s="28"/>
      <c r="M136" s="29"/>
      <c r="N136" s="27"/>
      <c r="O136" s="239"/>
    </row>
    <row r="137" spans="2:15" ht="31.9" customHeight="1">
      <c r="B137" s="178" t="s">
        <v>340</v>
      </c>
      <c r="C137" s="52"/>
      <c r="D137" s="275" t="s">
        <v>82</v>
      </c>
      <c r="E137" s="275"/>
      <c r="F137" s="25"/>
      <c r="G137" s="88"/>
      <c r="H137" s="89"/>
      <c r="J137" s="16" t="str">
        <f t="shared" si="24"/>
        <v>3.13-1</v>
      </c>
      <c r="K137" s="20"/>
      <c r="L137" s="28"/>
      <c r="M137" s="21">
        <f t="shared" ref="M137:M142" si="25">COUNTIF(K137:L137,TRUE)</f>
        <v>0</v>
      </c>
      <c r="N137" s="1" t="s">
        <v>409</v>
      </c>
      <c r="O137" s="15"/>
    </row>
    <row r="138" spans="2:15" ht="31.9" customHeight="1">
      <c r="B138" s="178" t="s">
        <v>341</v>
      </c>
      <c r="C138" s="59"/>
      <c r="D138" s="275" t="s">
        <v>165</v>
      </c>
      <c r="E138" s="275"/>
      <c r="F138" s="22"/>
      <c r="G138" s="88"/>
      <c r="H138" s="89"/>
      <c r="J138" s="16" t="str">
        <f t="shared" si="24"/>
        <v>3.13-2</v>
      </c>
      <c r="K138" s="20"/>
      <c r="L138" s="28"/>
      <c r="M138" s="21">
        <f t="shared" si="25"/>
        <v>0</v>
      </c>
      <c r="N138" s="1" t="s">
        <v>409</v>
      </c>
      <c r="O138" s="15"/>
    </row>
    <row r="139" spans="2:15">
      <c r="B139" s="178" t="s">
        <v>342</v>
      </c>
      <c r="C139" s="59"/>
      <c r="D139" s="275" t="s">
        <v>182</v>
      </c>
      <c r="E139" s="275"/>
      <c r="F139" s="22"/>
      <c r="G139" s="88"/>
      <c r="H139" s="89"/>
      <c r="J139" s="16" t="str">
        <f t="shared" si="24"/>
        <v>3.13-3</v>
      </c>
      <c r="K139" s="20"/>
      <c r="L139" s="28"/>
      <c r="M139" s="21">
        <f t="shared" si="25"/>
        <v>0</v>
      </c>
      <c r="N139" s="1" t="s">
        <v>409</v>
      </c>
      <c r="O139" s="15"/>
    </row>
    <row r="140" spans="2:15" ht="47.5" customHeight="1">
      <c r="B140" s="178" t="s">
        <v>343</v>
      </c>
      <c r="C140" s="59"/>
      <c r="D140" s="275" t="s">
        <v>83</v>
      </c>
      <c r="E140" s="275"/>
      <c r="F140" s="22"/>
      <c r="G140" s="88"/>
      <c r="H140" s="89"/>
      <c r="J140" s="16" t="str">
        <f t="shared" si="24"/>
        <v>3.13-4</v>
      </c>
      <c r="K140" s="20"/>
      <c r="L140" s="28"/>
      <c r="M140" s="21">
        <f t="shared" si="25"/>
        <v>0</v>
      </c>
      <c r="N140" s="1" t="s">
        <v>409</v>
      </c>
      <c r="O140" s="15"/>
    </row>
    <row r="141" spans="2:15">
      <c r="B141" s="178" t="s">
        <v>344</v>
      </c>
      <c r="C141" s="59"/>
      <c r="D141" s="275" t="s">
        <v>109</v>
      </c>
      <c r="E141" s="275"/>
      <c r="F141" s="22"/>
      <c r="G141" s="88"/>
      <c r="H141" s="89"/>
      <c r="J141" s="16" t="str">
        <f t="shared" si="24"/>
        <v>3.13-5</v>
      </c>
      <c r="K141" s="20"/>
      <c r="L141" s="28"/>
      <c r="M141" s="21">
        <f t="shared" si="25"/>
        <v>0</v>
      </c>
      <c r="N141" s="1" t="s">
        <v>409</v>
      </c>
      <c r="O141" s="15"/>
    </row>
    <row r="142" spans="2:15">
      <c r="B142" s="178" t="s">
        <v>345</v>
      </c>
      <c r="C142" s="59"/>
      <c r="D142" s="275" t="s">
        <v>110</v>
      </c>
      <c r="E142" s="275"/>
      <c r="F142" s="22"/>
      <c r="G142" s="88"/>
      <c r="H142" s="89"/>
      <c r="J142" s="16" t="str">
        <f t="shared" si="24"/>
        <v>3.13-6</v>
      </c>
      <c r="K142" s="20"/>
      <c r="L142" s="28"/>
      <c r="M142" s="21">
        <f t="shared" si="25"/>
        <v>0</v>
      </c>
      <c r="N142" s="1" t="s">
        <v>409</v>
      </c>
      <c r="O142" s="15"/>
    </row>
    <row r="143" spans="2:15" s="26" customFormat="1">
      <c r="B143" s="46">
        <v>4</v>
      </c>
      <c r="C143" s="47" t="s">
        <v>58</v>
      </c>
      <c r="D143" s="66"/>
      <c r="E143" s="66"/>
      <c r="F143" s="277"/>
      <c r="G143" s="277"/>
      <c r="H143" s="277"/>
      <c r="J143" s="27">
        <f t="shared" si="24"/>
        <v>4</v>
      </c>
      <c r="K143" s="28"/>
      <c r="L143" s="28"/>
      <c r="M143" s="29"/>
      <c r="N143" s="27"/>
      <c r="O143" s="239"/>
    </row>
    <row r="144" spans="2:15" ht="34.15" customHeight="1">
      <c r="B144" s="79" t="str">
        <f>$B$143&amp;".1"</f>
        <v>4.1</v>
      </c>
      <c r="C144" s="72"/>
      <c r="D144" s="276" t="s">
        <v>59</v>
      </c>
      <c r="E144" s="276"/>
      <c r="F144" s="90" t="s">
        <v>136</v>
      </c>
      <c r="G144" s="78"/>
      <c r="H144" s="81"/>
      <c r="J144" s="27" t="str">
        <f t="shared" si="24"/>
        <v>4.1</v>
      </c>
      <c r="K144" s="28"/>
      <c r="L144" s="28"/>
      <c r="M144" s="29"/>
      <c r="N144" s="27"/>
      <c r="O144" s="239"/>
    </row>
    <row r="145" spans="2:15">
      <c r="B145" s="178" t="s">
        <v>346</v>
      </c>
      <c r="C145" s="63"/>
      <c r="D145" s="60"/>
      <c r="E145" s="64" t="s">
        <v>24</v>
      </c>
      <c r="F145" s="25"/>
      <c r="G145" s="88"/>
      <c r="H145" s="89"/>
      <c r="J145" s="16" t="str">
        <f t="shared" si="24"/>
        <v>4.1-1</v>
      </c>
      <c r="K145" s="20"/>
      <c r="L145" s="28"/>
      <c r="M145" s="21">
        <f t="shared" ref="M145:M157" si="26">COUNTIF(K145:L145,TRUE)</f>
        <v>0</v>
      </c>
      <c r="N145" s="1" t="s">
        <v>409</v>
      </c>
      <c r="O145" s="15"/>
    </row>
    <row r="146" spans="2:15">
      <c r="B146" s="178" t="s">
        <v>347</v>
      </c>
      <c r="C146" s="63"/>
      <c r="D146" s="67"/>
      <c r="E146" s="161" t="s">
        <v>25</v>
      </c>
      <c r="F146" s="22"/>
      <c r="G146" s="88"/>
      <c r="H146" s="89"/>
      <c r="J146" s="16" t="str">
        <f t="shared" si="24"/>
        <v>4.1-2</v>
      </c>
      <c r="K146" s="20"/>
      <c r="L146" s="28"/>
      <c r="M146" s="21">
        <f t="shared" si="26"/>
        <v>0</v>
      </c>
      <c r="N146" s="1" t="s">
        <v>409</v>
      </c>
      <c r="O146" s="15"/>
    </row>
    <row r="147" spans="2:15">
      <c r="B147" s="178" t="s">
        <v>348</v>
      </c>
      <c r="C147" s="63"/>
      <c r="E147" s="64" t="s">
        <v>26</v>
      </c>
      <c r="F147" s="22"/>
      <c r="G147" s="88"/>
      <c r="H147" s="89"/>
      <c r="J147" s="16" t="str">
        <f t="shared" si="24"/>
        <v>4.1-3</v>
      </c>
      <c r="K147" s="20"/>
      <c r="L147" s="28"/>
      <c r="M147" s="21">
        <f t="shared" si="26"/>
        <v>0</v>
      </c>
      <c r="N147" s="1" t="s">
        <v>409</v>
      </c>
      <c r="O147" s="15"/>
    </row>
    <row r="148" spans="2:15">
      <c r="B148" s="178" t="s">
        <v>349</v>
      </c>
      <c r="C148" s="63"/>
      <c r="D148" s="67"/>
      <c r="E148" s="161" t="s">
        <v>27</v>
      </c>
      <c r="F148" s="22"/>
      <c r="G148" s="88"/>
      <c r="H148" s="89"/>
      <c r="J148" s="16" t="str">
        <f t="shared" si="24"/>
        <v>4.1-4</v>
      </c>
      <c r="K148" s="20"/>
      <c r="L148" s="28"/>
      <c r="M148" s="21">
        <f t="shared" si="26"/>
        <v>0</v>
      </c>
      <c r="N148" s="1" t="s">
        <v>409</v>
      </c>
      <c r="O148" s="15"/>
    </row>
    <row r="149" spans="2:15">
      <c r="B149" s="178" t="s">
        <v>350</v>
      </c>
      <c r="C149" s="63"/>
      <c r="E149" s="161" t="s">
        <v>28</v>
      </c>
      <c r="F149" s="22"/>
      <c r="G149" s="88"/>
      <c r="H149" s="89"/>
      <c r="J149" s="16" t="str">
        <f t="shared" si="24"/>
        <v>4.1-5</v>
      </c>
      <c r="K149" s="20"/>
      <c r="L149" s="28"/>
      <c r="M149" s="21">
        <f t="shared" si="26"/>
        <v>0</v>
      </c>
      <c r="N149" s="1" t="s">
        <v>409</v>
      </c>
      <c r="O149" s="15"/>
    </row>
    <row r="150" spans="2:15">
      <c r="B150" s="178" t="s">
        <v>351</v>
      </c>
      <c r="C150" s="63"/>
      <c r="D150" s="67"/>
      <c r="E150" s="64" t="s">
        <v>29</v>
      </c>
      <c r="F150" s="22"/>
      <c r="G150" s="88"/>
      <c r="H150" s="89"/>
      <c r="J150" s="16" t="str">
        <f t="shared" si="24"/>
        <v>4.1-6</v>
      </c>
      <c r="K150" s="20"/>
      <c r="L150" s="28"/>
      <c r="M150" s="21">
        <f t="shared" si="26"/>
        <v>0</v>
      </c>
      <c r="N150" s="1" t="s">
        <v>409</v>
      </c>
      <c r="O150" s="15"/>
    </row>
    <row r="151" spans="2:15">
      <c r="B151" s="178" t="s">
        <v>352</v>
      </c>
      <c r="C151" s="63"/>
      <c r="E151" s="161" t="s">
        <v>15</v>
      </c>
      <c r="F151" s="22"/>
      <c r="G151" s="88"/>
      <c r="H151" s="89"/>
      <c r="J151" s="16" t="str">
        <f t="shared" si="24"/>
        <v>4.1-7</v>
      </c>
      <c r="K151" s="20"/>
      <c r="L151" s="28"/>
      <c r="M151" s="21">
        <f t="shared" si="26"/>
        <v>0</v>
      </c>
      <c r="N151" s="1" t="s">
        <v>409</v>
      </c>
      <c r="O151" s="15"/>
    </row>
    <row r="152" spans="2:15">
      <c r="B152" s="178" t="s">
        <v>353</v>
      </c>
      <c r="C152" s="63"/>
      <c r="D152" s="67"/>
      <c r="E152" s="161" t="s">
        <v>16</v>
      </c>
      <c r="F152" s="22"/>
      <c r="G152" s="88"/>
      <c r="H152" s="89"/>
      <c r="J152" s="16" t="str">
        <f t="shared" si="24"/>
        <v>4.1-8</v>
      </c>
      <c r="K152" s="20"/>
      <c r="L152" s="28"/>
      <c r="M152" s="21">
        <f t="shared" si="26"/>
        <v>0</v>
      </c>
      <c r="N152" s="1" t="s">
        <v>409</v>
      </c>
      <c r="O152" s="15"/>
    </row>
    <row r="153" spans="2:15">
      <c r="B153" s="178" t="s">
        <v>354</v>
      </c>
      <c r="C153" s="63"/>
      <c r="E153" s="64" t="s">
        <v>30</v>
      </c>
      <c r="F153" s="22"/>
      <c r="G153" s="88"/>
      <c r="H153" s="89"/>
      <c r="J153" s="16" t="str">
        <f t="shared" si="24"/>
        <v>4.1-9</v>
      </c>
      <c r="K153" s="20"/>
      <c r="L153" s="28"/>
      <c r="M153" s="21">
        <f t="shared" si="26"/>
        <v>0</v>
      </c>
      <c r="N153" s="1" t="s">
        <v>409</v>
      </c>
      <c r="O153" s="15"/>
    </row>
    <row r="154" spans="2:15">
      <c r="B154" s="178" t="s">
        <v>355</v>
      </c>
      <c r="C154" s="63"/>
      <c r="D154" s="67"/>
      <c r="E154" s="161" t="s">
        <v>31</v>
      </c>
      <c r="F154" s="22"/>
      <c r="G154" s="88"/>
      <c r="H154" s="89"/>
      <c r="J154" s="16" t="str">
        <f t="shared" si="24"/>
        <v>4.1-10</v>
      </c>
      <c r="K154" s="20"/>
      <c r="L154" s="28"/>
      <c r="M154" s="21">
        <f t="shared" si="26"/>
        <v>0</v>
      </c>
      <c r="N154" s="1" t="s">
        <v>409</v>
      </c>
      <c r="O154" s="15"/>
    </row>
    <row r="155" spans="2:15">
      <c r="B155" s="178" t="s">
        <v>356</v>
      </c>
      <c r="C155" s="63"/>
      <c r="D155" s="67"/>
      <c r="E155" s="161" t="s">
        <v>32</v>
      </c>
      <c r="F155" s="22"/>
      <c r="G155" s="88"/>
      <c r="H155" s="89"/>
      <c r="J155" s="16" t="str">
        <f t="shared" si="24"/>
        <v>4.1-11</v>
      </c>
      <c r="K155" s="20"/>
      <c r="L155" s="28"/>
      <c r="M155" s="21">
        <f t="shared" si="26"/>
        <v>0</v>
      </c>
      <c r="N155" s="1" t="s">
        <v>409</v>
      </c>
      <c r="O155" s="15"/>
    </row>
    <row r="156" spans="2:15">
      <c r="B156" s="178" t="s">
        <v>357</v>
      </c>
      <c r="C156" s="63"/>
      <c r="D156" s="67"/>
      <c r="E156" s="161" t="s">
        <v>33</v>
      </c>
      <c r="F156" s="22"/>
      <c r="G156" s="88"/>
      <c r="H156" s="89"/>
      <c r="J156" s="16" t="str">
        <f t="shared" si="24"/>
        <v>4.1-12</v>
      </c>
      <c r="K156" s="20"/>
      <c r="L156" s="28"/>
      <c r="M156" s="21">
        <f t="shared" si="26"/>
        <v>0</v>
      </c>
      <c r="N156" s="1" t="s">
        <v>409</v>
      </c>
      <c r="O156" s="15"/>
    </row>
    <row r="157" spans="2:15">
      <c r="B157" s="178" t="s">
        <v>358</v>
      </c>
      <c r="C157" s="63"/>
      <c r="D157" s="67"/>
      <c r="E157" s="161" t="s">
        <v>23</v>
      </c>
      <c r="F157" s="25"/>
      <c r="G157" s="88"/>
      <c r="H157" s="89"/>
      <c r="J157" s="16" t="str">
        <f t="shared" si="24"/>
        <v>4.1-13</v>
      </c>
      <c r="K157" s="20"/>
      <c r="L157" s="28"/>
      <c r="M157" s="21">
        <f t="shared" si="26"/>
        <v>0</v>
      </c>
      <c r="N157" s="1" t="s">
        <v>409</v>
      </c>
      <c r="O157" s="15"/>
    </row>
    <row r="158" spans="2:15" s="26" customFormat="1">
      <c r="B158" s="46">
        <v>5</v>
      </c>
      <c r="C158" s="47" t="s">
        <v>48</v>
      </c>
      <c r="D158" s="66"/>
      <c r="E158" s="66"/>
      <c r="F158" s="38" t="s">
        <v>13</v>
      </c>
      <c r="G158" s="38" t="s">
        <v>14</v>
      </c>
      <c r="H158" s="83"/>
      <c r="J158" s="27">
        <f t="shared" si="24"/>
        <v>5</v>
      </c>
      <c r="K158" s="28"/>
      <c r="L158" s="28"/>
      <c r="M158" s="29"/>
      <c r="N158" s="27"/>
      <c r="O158" s="239"/>
    </row>
    <row r="159" spans="2:15" ht="31.9" customHeight="1">
      <c r="B159" s="51">
        <v>5.0999999999999996</v>
      </c>
      <c r="C159" s="54"/>
      <c r="D159" s="278" t="s">
        <v>167</v>
      </c>
      <c r="E159" s="278"/>
      <c r="F159" s="94"/>
      <c r="G159" s="94"/>
      <c r="H159" s="87"/>
      <c r="J159" s="16">
        <f t="shared" si="24"/>
        <v>5.0999999999999996</v>
      </c>
      <c r="K159" s="20"/>
      <c r="L159" s="28"/>
      <c r="M159" s="24" t="str">
        <f>IF(K159=1,1,IF(K159=2,0,IF(K159=3,"N/A","未回答")))</f>
        <v>未回答</v>
      </c>
      <c r="N159" s="1" t="s">
        <v>408</v>
      </c>
      <c r="O159" s="15"/>
    </row>
    <row r="160" spans="2:15" ht="31.5" customHeight="1">
      <c r="B160" s="156">
        <v>5.2</v>
      </c>
      <c r="C160" s="155"/>
      <c r="D160" s="280" t="s">
        <v>181</v>
      </c>
      <c r="E160" s="280"/>
      <c r="F160" s="92" t="s">
        <v>163</v>
      </c>
      <c r="G160" s="92" t="s">
        <v>164</v>
      </c>
      <c r="H160" s="93"/>
      <c r="J160" s="27">
        <f t="shared" ref="J160" si="27">B160</f>
        <v>5.2</v>
      </c>
      <c r="K160" s="28"/>
      <c r="L160" s="28"/>
      <c r="M160" s="29"/>
      <c r="N160" s="27"/>
      <c r="O160" s="239"/>
    </row>
    <row r="161" spans="2:35" ht="39.75" customHeight="1">
      <c r="B161" s="178" t="s">
        <v>359</v>
      </c>
      <c r="C161" s="243" t="str">
        <f>IF($K$159=2,"回答不要","")</f>
        <v/>
      </c>
      <c r="D161" s="279" t="s">
        <v>180</v>
      </c>
      <c r="E161" s="279"/>
      <c r="F161" s="94"/>
      <c r="G161" s="94"/>
      <c r="H161" s="87"/>
      <c r="J161" s="16" t="str">
        <f t="shared" si="24"/>
        <v>5.2-1</v>
      </c>
      <c r="K161" s="20"/>
      <c r="L161" s="20"/>
      <c r="M161" s="241">
        <f>IF(C161="回答不要","N/A",COUNTIF(K161:L161,TRUE))</f>
        <v>0</v>
      </c>
      <c r="N161" s="1" t="s">
        <v>409</v>
      </c>
      <c r="O161" s="15" t="s">
        <v>410</v>
      </c>
    </row>
    <row r="162" spans="2:35" ht="35.5" customHeight="1">
      <c r="B162" s="156">
        <v>5.3</v>
      </c>
      <c r="C162" s="255"/>
      <c r="D162" s="280" t="s">
        <v>389</v>
      </c>
      <c r="E162" s="280"/>
      <c r="F162" s="92" t="s">
        <v>163</v>
      </c>
      <c r="G162" s="92" t="s">
        <v>164</v>
      </c>
      <c r="H162" s="93"/>
      <c r="J162" s="27">
        <f t="shared" ref="J162" si="28">B162</f>
        <v>5.3</v>
      </c>
      <c r="K162" s="28"/>
      <c r="L162" s="28"/>
      <c r="M162" s="29"/>
      <c r="N162" s="27"/>
      <c r="O162" s="239"/>
    </row>
    <row r="163" spans="2:35" ht="31.9" customHeight="1">
      <c r="B163" s="178" t="s">
        <v>360</v>
      </c>
      <c r="C163" s="258" t="str">
        <f>IF($K$159=2,"回答不要","")</f>
        <v/>
      </c>
      <c r="D163" s="279" t="s">
        <v>189</v>
      </c>
      <c r="E163" s="279"/>
      <c r="F163" s="22"/>
      <c r="G163" s="22"/>
      <c r="H163" s="89"/>
      <c r="J163" s="16" t="str">
        <f t="shared" si="24"/>
        <v>5.3-1</v>
      </c>
      <c r="K163" s="20"/>
      <c r="L163" s="20"/>
      <c r="M163" s="241">
        <f t="shared" ref="M163:M169" si="29">IF(C163="回答不要","N/A",COUNTIF(K163:L163,TRUE))</f>
        <v>0</v>
      </c>
      <c r="N163" s="1" t="s">
        <v>409</v>
      </c>
      <c r="O163" s="15" t="s">
        <v>410</v>
      </c>
    </row>
    <row r="164" spans="2:35" ht="31.9" customHeight="1">
      <c r="B164" s="178" t="s">
        <v>361</v>
      </c>
      <c r="C164" s="257" t="str">
        <f t="shared" ref="C164:C165" si="30">IF($K$159=2,"回答不要","")</f>
        <v/>
      </c>
      <c r="D164" s="279" t="s">
        <v>190</v>
      </c>
      <c r="E164" s="279"/>
      <c r="F164" s="22"/>
      <c r="G164" s="22"/>
      <c r="H164" s="89"/>
      <c r="J164" s="16" t="str">
        <f t="shared" si="24"/>
        <v>5.3-2</v>
      </c>
      <c r="K164" s="20"/>
      <c r="L164" s="20"/>
      <c r="M164" s="241">
        <f t="shared" si="29"/>
        <v>0</v>
      </c>
      <c r="N164" s="1" t="s">
        <v>409</v>
      </c>
      <c r="O164" s="15" t="s">
        <v>410</v>
      </c>
    </row>
    <row r="165" spans="2:35">
      <c r="B165" s="178" t="s">
        <v>362</v>
      </c>
      <c r="C165" s="259" t="str">
        <f t="shared" si="30"/>
        <v/>
      </c>
      <c r="D165" s="278" t="s">
        <v>166</v>
      </c>
      <c r="E165" s="278"/>
      <c r="F165" s="25"/>
      <c r="G165" s="25"/>
      <c r="H165" s="89"/>
      <c r="J165" s="16" t="str">
        <f t="shared" si="24"/>
        <v>5.3-3</v>
      </c>
      <c r="K165" s="20"/>
      <c r="L165" s="20"/>
      <c r="M165" s="241">
        <f t="shared" si="29"/>
        <v>0</v>
      </c>
      <c r="N165" s="1" t="s">
        <v>409</v>
      </c>
      <c r="O165" s="15" t="s">
        <v>410</v>
      </c>
    </row>
    <row r="166" spans="2:35">
      <c r="B166" s="156">
        <v>5.4</v>
      </c>
      <c r="C166" s="256"/>
      <c r="D166" s="280" t="s">
        <v>390</v>
      </c>
      <c r="E166" s="280"/>
      <c r="F166" s="92" t="s">
        <v>136</v>
      </c>
      <c r="G166" s="92"/>
      <c r="H166" s="93"/>
      <c r="J166" s="27">
        <f t="shared" ref="J166" si="31">B166</f>
        <v>5.4</v>
      </c>
      <c r="K166" s="28"/>
      <c r="L166" s="28"/>
      <c r="M166" s="29"/>
      <c r="N166" s="27"/>
      <c r="O166" s="239"/>
    </row>
    <row r="167" spans="2:35">
      <c r="B167" s="178" t="s">
        <v>363</v>
      </c>
      <c r="C167" s="258" t="str">
        <f>IF($K$159=1,"回答不要","")</f>
        <v/>
      </c>
      <c r="D167" s="278" t="s">
        <v>385</v>
      </c>
      <c r="E167" s="278"/>
      <c r="F167" s="22"/>
      <c r="G167" s="88"/>
      <c r="H167" s="87"/>
      <c r="J167" s="16" t="str">
        <f t="shared" si="24"/>
        <v>5.4-1</v>
      </c>
      <c r="K167" s="20"/>
      <c r="L167" s="28"/>
      <c r="M167" s="241">
        <f t="shared" si="29"/>
        <v>0</v>
      </c>
      <c r="N167" s="1" t="s">
        <v>409</v>
      </c>
      <c r="O167" s="15" t="s">
        <v>410</v>
      </c>
    </row>
    <row r="168" spans="2:35">
      <c r="B168" s="178" t="s">
        <v>364</v>
      </c>
      <c r="C168" s="257" t="str">
        <f t="shared" ref="C168:C169" si="32">IF($K$159=1,"回答不要","")</f>
        <v/>
      </c>
      <c r="D168" s="278" t="s">
        <v>386</v>
      </c>
      <c r="E168" s="278"/>
      <c r="F168" s="22"/>
      <c r="G168" s="88"/>
      <c r="H168" s="87"/>
      <c r="J168" s="16" t="str">
        <f t="shared" si="24"/>
        <v>5.4-2</v>
      </c>
      <c r="K168" s="20"/>
      <c r="L168" s="28"/>
      <c r="M168" s="241">
        <f t="shared" si="29"/>
        <v>0</v>
      </c>
      <c r="N168" s="1" t="s">
        <v>409</v>
      </c>
      <c r="O168" s="15" t="s">
        <v>410</v>
      </c>
    </row>
    <row r="169" spans="2:35" ht="51.65" customHeight="1">
      <c r="B169" s="178" t="s">
        <v>365</v>
      </c>
      <c r="C169" s="259" t="str">
        <f t="shared" si="32"/>
        <v/>
      </c>
      <c r="D169" s="281" t="s">
        <v>387</v>
      </c>
      <c r="E169" s="281"/>
      <c r="F169" s="23"/>
      <c r="G169" s="88"/>
      <c r="H169" s="157"/>
      <c r="J169" s="16" t="str">
        <f t="shared" si="24"/>
        <v>5.4-3</v>
      </c>
      <c r="K169" s="20"/>
      <c r="L169" s="28"/>
      <c r="M169" s="241">
        <f t="shared" si="29"/>
        <v>0</v>
      </c>
      <c r="N169" s="1" t="s">
        <v>409</v>
      </c>
      <c r="O169" s="15" t="s">
        <v>410</v>
      </c>
    </row>
    <row r="170" spans="2:35" s="26" customFormat="1" ht="25.5">
      <c r="B170" s="46">
        <v>6</v>
      </c>
      <c r="C170" s="247" t="s">
        <v>49</v>
      </c>
      <c r="D170" s="48"/>
      <c r="E170" s="48"/>
      <c r="F170" s="31" t="s">
        <v>13</v>
      </c>
      <c r="G170" s="31" t="s">
        <v>14</v>
      </c>
      <c r="H170" s="83" t="s">
        <v>19</v>
      </c>
      <c r="J170" s="27">
        <f t="shared" ref="J170" si="33">B170</f>
        <v>6</v>
      </c>
      <c r="K170" s="28"/>
      <c r="L170" s="28"/>
      <c r="M170" s="29"/>
      <c r="N170" s="27"/>
      <c r="O170" s="239"/>
    </row>
    <row r="171" spans="2:35" ht="81" customHeight="1">
      <c r="B171" s="51">
        <v>6.1</v>
      </c>
      <c r="C171" s="50"/>
      <c r="D171" s="282" t="s">
        <v>412</v>
      </c>
      <c r="E171" s="282"/>
      <c r="F171" s="94"/>
      <c r="G171" s="94"/>
      <c r="H171" s="87"/>
      <c r="J171" s="16">
        <f t="shared" si="24"/>
        <v>6.1</v>
      </c>
      <c r="K171" s="20"/>
      <c r="L171" s="28"/>
      <c r="M171" s="24" t="str">
        <f>IF(K171=1,1,IF(K171=2,0,IF(K171=3,"N/A","未回答")))</f>
        <v>未回答</v>
      </c>
      <c r="N171" s="1" t="s">
        <v>408</v>
      </c>
      <c r="O171" s="15"/>
    </row>
    <row r="172" spans="2:35" ht="52.15" customHeight="1">
      <c r="B172" s="49">
        <v>6.2</v>
      </c>
      <c r="C172" s="50"/>
      <c r="D172" s="283" t="s">
        <v>398</v>
      </c>
      <c r="E172" s="283"/>
      <c r="F172" s="94"/>
      <c r="G172" s="94"/>
      <c r="H172" s="95"/>
      <c r="J172" s="16">
        <f t="shared" si="24"/>
        <v>6.2</v>
      </c>
      <c r="K172" s="20"/>
      <c r="L172" s="28"/>
      <c r="M172" s="24" t="str">
        <f>IF(K172=1,1,IF(K172=2,0,IF(K172=3,"N/A","未回答")))</f>
        <v>未回答</v>
      </c>
      <c r="N172" s="1" t="s">
        <v>408</v>
      </c>
      <c r="O172" s="15"/>
      <c r="P172" s="165"/>
      <c r="Q172" s="165"/>
      <c r="R172" s="165"/>
      <c r="S172" s="165"/>
      <c r="T172" s="165"/>
      <c r="U172" s="165"/>
      <c r="V172" s="165"/>
      <c r="W172" s="165"/>
      <c r="X172" s="165"/>
      <c r="Y172" s="165"/>
      <c r="Z172" s="165"/>
      <c r="AA172" s="165"/>
      <c r="AB172" s="165"/>
      <c r="AC172" s="165"/>
      <c r="AD172" s="165"/>
      <c r="AE172" s="165"/>
      <c r="AF172" s="165"/>
      <c r="AG172" s="165"/>
      <c r="AH172" s="165"/>
      <c r="AI172" s="165"/>
    </row>
    <row r="173" spans="2:35" ht="51.65" customHeight="1">
      <c r="B173" s="222">
        <v>6.3</v>
      </c>
      <c r="C173" s="54"/>
      <c r="D173" s="279" t="s">
        <v>135</v>
      </c>
      <c r="E173" s="279"/>
      <c r="F173" s="249"/>
      <c r="G173" s="249"/>
      <c r="H173" s="87"/>
      <c r="J173" s="16">
        <f t="shared" si="24"/>
        <v>6.3</v>
      </c>
      <c r="K173" s="20"/>
      <c r="L173" s="28"/>
      <c r="M173" s="24" t="str">
        <f>IF(K173=1,1,IF(K173=2,0,IF(K173=3,"N/A","未回答")))</f>
        <v>未回答</v>
      </c>
      <c r="N173" s="1" t="s">
        <v>408</v>
      </c>
      <c r="O173" s="15"/>
    </row>
    <row r="174" spans="2:35">
      <c r="M174" s="17">
        <f>1-COUNTIF(M4:M173,"未回答")/COUNTIF(N4:N173,"ラジオボタン")</f>
        <v>0</v>
      </c>
    </row>
    <row r="175" spans="2:35" ht="32.5">
      <c r="B175" s="237" t="str">
        <f>"貴社の回答率は"&amp;TEXT(M174,"0.00%")&amp;"です。"</f>
        <v>貴社の回答率は0.00%です。</v>
      </c>
    </row>
    <row r="176" spans="2:35" s="44" customFormat="1" ht="32.5">
      <c r="B176" s="238" t="str">
        <f>IF(M174&lt;1,"100%になるよう、未回答の質問に戻って回答して下さい。","ご協力いただき、ありがとうございました。")</f>
        <v>100%になるよう、未回答の質問に戻って回答して下さい。</v>
      </c>
      <c r="D176" s="45"/>
      <c r="E176" s="45"/>
      <c r="F176" s="18"/>
      <c r="G176" s="18"/>
      <c r="H176" s="18"/>
      <c r="I176" s="1"/>
      <c r="J176" s="16"/>
      <c r="K176" s="17"/>
      <c r="L176" s="17"/>
      <c r="M176" s="17"/>
      <c r="N176" s="1"/>
      <c r="O176" s="1"/>
    </row>
    <row r="177" spans="2:2">
      <c r="B177" s="248" t="str">
        <f>IF(M174&lt;1,"※Yes/Noで回答する設問 [0.1、0.2、3.5.1、5.1、6.1~3] には、全て回答する必要があります。チェックボックス(□)は、該当する場合のみ✓してください。","")</f>
        <v>※Yes/Noで回答する設問 [0.1、0.2、3.5.1、5.1、6.1~3] には、全て回答する必要があります。チェックボックス(□)は、該当する場合のみ✓してください。</v>
      </c>
    </row>
  </sheetData>
  <sheetProtection algorithmName="SHA-512" hashValue="buZc6qlxuk/L/OK9VAKa4uKk6sjtnlO0mVrytp8xk+NkA4O77OToPcra4sqGPhGvAkydfWkdZ1kLjcsDxVL46Q==" saltValue="VkSPDvHtIQcepT6Iplm03w==" spinCount="100000" sheet="1" objects="1" scenarios="1"/>
  <mergeCells count="112">
    <mergeCell ref="D51:E51"/>
    <mergeCell ref="D52:E52"/>
    <mergeCell ref="D53:E53"/>
    <mergeCell ref="D68:E68"/>
    <mergeCell ref="D70:E70"/>
    <mergeCell ref="D71:E71"/>
    <mergeCell ref="F2:H2"/>
    <mergeCell ref="D5:E5"/>
    <mergeCell ref="D6:E6"/>
    <mergeCell ref="D7:E7"/>
    <mergeCell ref="D8:E8"/>
    <mergeCell ref="D10:E10"/>
    <mergeCell ref="D54:E54"/>
    <mergeCell ref="D56:E56"/>
    <mergeCell ref="D57:E57"/>
    <mergeCell ref="D47:E47"/>
    <mergeCell ref="D48:E48"/>
    <mergeCell ref="D49:E49"/>
    <mergeCell ref="D25:E25"/>
    <mergeCell ref="D41:E41"/>
    <mergeCell ref="D42:E42"/>
    <mergeCell ref="D43:E43"/>
    <mergeCell ref="D44:E44"/>
    <mergeCell ref="D46:E46"/>
    <mergeCell ref="D61:E61"/>
    <mergeCell ref="D63:E63"/>
    <mergeCell ref="D64:E64"/>
    <mergeCell ref="D65:E65"/>
    <mergeCell ref="D66:E66"/>
    <mergeCell ref="D67:E67"/>
    <mergeCell ref="D58:E58"/>
    <mergeCell ref="D59:E59"/>
    <mergeCell ref="D60:E60"/>
    <mergeCell ref="D75:E75"/>
    <mergeCell ref="D76:E76"/>
    <mergeCell ref="D77:E77"/>
    <mergeCell ref="D78:E78"/>
    <mergeCell ref="D80:E80"/>
    <mergeCell ref="D81:E81"/>
    <mergeCell ref="D72:E72"/>
    <mergeCell ref="D73:E73"/>
    <mergeCell ref="D74:E74"/>
    <mergeCell ref="D88:E88"/>
    <mergeCell ref="D89:E89"/>
    <mergeCell ref="D91:E91"/>
    <mergeCell ref="D92:E92"/>
    <mergeCell ref="D93:E93"/>
    <mergeCell ref="D94:E94"/>
    <mergeCell ref="D82:E82"/>
    <mergeCell ref="D83:E83"/>
    <mergeCell ref="D84:E84"/>
    <mergeCell ref="D85:E85"/>
    <mergeCell ref="D86:E86"/>
    <mergeCell ref="D87:E87"/>
    <mergeCell ref="D133:E133"/>
    <mergeCell ref="D102:E102"/>
    <mergeCell ref="D103:E103"/>
    <mergeCell ref="D104:E104"/>
    <mergeCell ref="D105:E105"/>
    <mergeCell ref="D107:E107"/>
    <mergeCell ref="D108:E108"/>
    <mergeCell ref="D95:E95"/>
    <mergeCell ref="D96:E96"/>
    <mergeCell ref="D97:E97"/>
    <mergeCell ref="D98:E98"/>
    <mergeCell ref="D100:E100"/>
    <mergeCell ref="D101:E101"/>
    <mergeCell ref="D129:E129"/>
    <mergeCell ref="D130:E130"/>
    <mergeCell ref="D131:E131"/>
    <mergeCell ref="D132:E132"/>
    <mergeCell ref="D109:E109"/>
    <mergeCell ref="D110:E110"/>
    <mergeCell ref="D111:E111"/>
    <mergeCell ref="D112:E112"/>
    <mergeCell ref="D114:E114"/>
    <mergeCell ref="D122:E122"/>
    <mergeCell ref="D123:E123"/>
    <mergeCell ref="D124:E124"/>
    <mergeCell ref="D125:E125"/>
    <mergeCell ref="D126:E126"/>
    <mergeCell ref="D127:E127"/>
    <mergeCell ref="D115:E115"/>
    <mergeCell ref="D116:E116"/>
    <mergeCell ref="D117:E117"/>
    <mergeCell ref="D118:E118"/>
    <mergeCell ref="D119:E119"/>
    <mergeCell ref="D120:E120"/>
    <mergeCell ref="D159:E159"/>
    <mergeCell ref="D173:E173"/>
    <mergeCell ref="D160:E160"/>
    <mergeCell ref="D167:E167"/>
    <mergeCell ref="D168:E168"/>
    <mergeCell ref="D169:E169"/>
    <mergeCell ref="D171:E171"/>
    <mergeCell ref="D162:E162"/>
    <mergeCell ref="D163:E163"/>
    <mergeCell ref="D164:E164"/>
    <mergeCell ref="D165:E165"/>
    <mergeCell ref="D166:E166"/>
    <mergeCell ref="D172:E172"/>
    <mergeCell ref="D161:E161"/>
    <mergeCell ref="D141:E141"/>
    <mergeCell ref="D142:E142"/>
    <mergeCell ref="D134:E134"/>
    <mergeCell ref="D136:E136"/>
    <mergeCell ref="D137:E137"/>
    <mergeCell ref="D138:E138"/>
    <mergeCell ref="D139:E139"/>
    <mergeCell ref="F143:H143"/>
    <mergeCell ref="D144:E144"/>
    <mergeCell ref="D140:E140"/>
  </mergeCells>
  <phoneticPr fontId="4"/>
  <conditionalFormatting sqref="B72:B78">
    <cfRule type="expression" dxfId="8" priority="11">
      <formula>$C72="回答不要"</formula>
    </cfRule>
  </conditionalFormatting>
  <conditionalFormatting sqref="B161">
    <cfRule type="expression" dxfId="7" priority="3">
      <formula>$C161="回答不要"</formula>
    </cfRule>
  </conditionalFormatting>
  <conditionalFormatting sqref="B163:B165">
    <cfRule type="expression" dxfId="6" priority="7">
      <formula>$C163="回答不要"</formula>
    </cfRule>
  </conditionalFormatting>
  <conditionalFormatting sqref="B167:B169">
    <cfRule type="expression" dxfId="5" priority="5">
      <formula>$C167="回答不要"</formula>
    </cfRule>
  </conditionalFormatting>
  <conditionalFormatting sqref="B72:H78">
    <cfRule type="expression" dxfId="4" priority="12">
      <formula>$C72="回答不要"</formula>
    </cfRule>
  </conditionalFormatting>
  <conditionalFormatting sqref="B160:H160 B162:H162">
    <cfRule type="expression" dxfId="3" priority="2">
      <formula>$K$159=2</formula>
    </cfRule>
  </conditionalFormatting>
  <conditionalFormatting sqref="B161:H165">
    <cfRule type="expression" dxfId="2" priority="4">
      <formula>$C161="回答不要"</formula>
    </cfRule>
  </conditionalFormatting>
  <conditionalFormatting sqref="B166:H166">
    <cfRule type="expression" dxfId="1" priority="1">
      <formula>$K$159=1</formula>
    </cfRule>
  </conditionalFormatting>
  <conditionalFormatting sqref="B167:H169">
    <cfRule type="expression" dxfId="0" priority="6">
      <formula>$C167="回答不要"</formula>
    </cfRule>
  </conditionalFormatting>
  <hyperlinks>
    <hyperlink ref="D7" r:id="rId1" xr:uid="{1C7FFA7E-1D0C-4B1B-9EDF-7F454D286866}"/>
  </hyperlinks>
  <pageMargins left="0.23" right="0.16" top="0.28000000000000003" bottom="0.27" header="0.3" footer="0.3"/>
  <pageSetup paperSize="9" scale="72" fitToHeight="0" orientation="portrait" horizontalDpi="300" r:id="rId2"/>
  <rowBreaks count="4" manualBreakCount="4">
    <brk id="38" max="8" man="1"/>
    <brk id="68" max="8" man="1"/>
    <brk id="105" max="8" man="1"/>
    <brk id="142"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7185" r:id="rId5" name="Check Box 17">
              <controlPr defaultSize="0" autoFill="0" autoLine="0" autoPict="0">
                <anchor moveWithCells="1">
                  <from>
                    <xdr:col>5</xdr:col>
                    <xdr:colOff>114300</xdr:colOff>
                    <xdr:row>12</xdr:row>
                    <xdr:rowOff>0</xdr:rowOff>
                  </from>
                  <to>
                    <xdr:col>5</xdr:col>
                    <xdr:colOff>355600</xdr:colOff>
                    <xdr:row>12</xdr:row>
                    <xdr:rowOff>241300</xdr:rowOff>
                  </to>
                </anchor>
              </controlPr>
            </control>
          </mc:Choice>
        </mc:AlternateContent>
        <mc:AlternateContent xmlns:mc="http://schemas.openxmlformats.org/markup-compatibility/2006">
          <mc:Choice Requires="x14">
            <control shapeId="7186" r:id="rId6" name="Check Box 18">
              <controlPr defaultSize="0" autoFill="0" autoLine="0" autoPict="0">
                <anchor moveWithCells="1">
                  <from>
                    <xdr:col>5</xdr:col>
                    <xdr:colOff>114300</xdr:colOff>
                    <xdr:row>13</xdr:row>
                    <xdr:rowOff>0</xdr:rowOff>
                  </from>
                  <to>
                    <xdr:col>5</xdr:col>
                    <xdr:colOff>355600</xdr:colOff>
                    <xdr:row>13</xdr:row>
                    <xdr:rowOff>241300</xdr:rowOff>
                  </to>
                </anchor>
              </controlPr>
            </control>
          </mc:Choice>
        </mc:AlternateContent>
        <mc:AlternateContent xmlns:mc="http://schemas.openxmlformats.org/markup-compatibility/2006">
          <mc:Choice Requires="x14">
            <control shapeId="7187" r:id="rId7" name="Check Box 19">
              <controlPr defaultSize="0" autoFill="0" autoLine="0" autoPict="0">
                <anchor moveWithCells="1">
                  <from>
                    <xdr:col>5</xdr:col>
                    <xdr:colOff>114300</xdr:colOff>
                    <xdr:row>14</xdr:row>
                    <xdr:rowOff>0</xdr:rowOff>
                  </from>
                  <to>
                    <xdr:col>5</xdr:col>
                    <xdr:colOff>355600</xdr:colOff>
                    <xdr:row>14</xdr:row>
                    <xdr:rowOff>241300</xdr:rowOff>
                  </to>
                </anchor>
              </controlPr>
            </control>
          </mc:Choice>
        </mc:AlternateContent>
        <mc:AlternateContent xmlns:mc="http://schemas.openxmlformats.org/markup-compatibility/2006">
          <mc:Choice Requires="x14">
            <control shapeId="7188" r:id="rId8" name="Check Box 20">
              <controlPr defaultSize="0" autoFill="0" autoLine="0" autoPict="0">
                <anchor moveWithCells="1">
                  <from>
                    <xdr:col>5</xdr:col>
                    <xdr:colOff>114300</xdr:colOff>
                    <xdr:row>15</xdr:row>
                    <xdr:rowOff>0</xdr:rowOff>
                  </from>
                  <to>
                    <xdr:col>5</xdr:col>
                    <xdr:colOff>355600</xdr:colOff>
                    <xdr:row>15</xdr:row>
                    <xdr:rowOff>241300</xdr:rowOff>
                  </to>
                </anchor>
              </controlPr>
            </control>
          </mc:Choice>
        </mc:AlternateContent>
        <mc:AlternateContent xmlns:mc="http://schemas.openxmlformats.org/markup-compatibility/2006">
          <mc:Choice Requires="x14">
            <control shapeId="7189" r:id="rId9" name="Check Box 21">
              <controlPr defaultSize="0" autoFill="0" autoLine="0" autoPict="0">
                <anchor moveWithCells="1">
                  <from>
                    <xdr:col>5</xdr:col>
                    <xdr:colOff>114300</xdr:colOff>
                    <xdr:row>16</xdr:row>
                    <xdr:rowOff>0</xdr:rowOff>
                  </from>
                  <to>
                    <xdr:col>5</xdr:col>
                    <xdr:colOff>355600</xdr:colOff>
                    <xdr:row>16</xdr:row>
                    <xdr:rowOff>241300</xdr:rowOff>
                  </to>
                </anchor>
              </controlPr>
            </control>
          </mc:Choice>
        </mc:AlternateContent>
        <mc:AlternateContent xmlns:mc="http://schemas.openxmlformats.org/markup-compatibility/2006">
          <mc:Choice Requires="x14">
            <control shapeId="7190" r:id="rId10" name="Check Box 22">
              <controlPr defaultSize="0" autoFill="0" autoLine="0" autoPict="0">
                <anchor moveWithCells="1">
                  <from>
                    <xdr:col>5</xdr:col>
                    <xdr:colOff>114300</xdr:colOff>
                    <xdr:row>17</xdr:row>
                    <xdr:rowOff>0</xdr:rowOff>
                  </from>
                  <to>
                    <xdr:col>5</xdr:col>
                    <xdr:colOff>355600</xdr:colOff>
                    <xdr:row>17</xdr:row>
                    <xdr:rowOff>241300</xdr:rowOff>
                  </to>
                </anchor>
              </controlPr>
            </control>
          </mc:Choice>
        </mc:AlternateContent>
        <mc:AlternateContent xmlns:mc="http://schemas.openxmlformats.org/markup-compatibility/2006">
          <mc:Choice Requires="x14">
            <control shapeId="7191" r:id="rId11" name="Check Box 23">
              <controlPr defaultSize="0" autoFill="0" autoLine="0" autoPict="0">
                <anchor moveWithCells="1">
                  <from>
                    <xdr:col>5</xdr:col>
                    <xdr:colOff>114300</xdr:colOff>
                    <xdr:row>18</xdr:row>
                    <xdr:rowOff>0</xdr:rowOff>
                  </from>
                  <to>
                    <xdr:col>5</xdr:col>
                    <xdr:colOff>355600</xdr:colOff>
                    <xdr:row>18</xdr:row>
                    <xdr:rowOff>241300</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5</xdr:col>
                    <xdr:colOff>114300</xdr:colOff>
                    <xdr:row>19</xdr:row>
                    <xdr:rowOff>0</xdr:rowOff>
                  </from>
                  <to>
                    <xdr:col>5</xdr:col>
                    <xdr:colOff>355600</xdr:colOff>
                    <xdr:row>19</xdr:row>
                    <xdr:rowOff>241300</xdr:rowOff>
                  </to>
                </anchor>
              </controlPr>
            </control>
          </mc:Choice>
        </mc:AlternateContent>
        <mc:AlternateContent xmlns:mc="http://schemas.openxmlformats.org/markup-compatibility/2006">
          <mc:Choice Requires="x14">
            <control shapeId="7193" r:id="rId13" name="Check Box 25">
              <controlPr defaultSize="0" autoFill="0" autoLine="0" autoPict="0">
                <anchor moveWithCells="1">
                  <from>
                    <xdr:col>5</xdr:col>
                    <xdr:colOff>114300</xdr:colOff>
                    <xdr:row>20</xdr:row>
                    <xdr:rowOff>0</xdr:rowOff>
                  </from>
                  <to>
                    <xdr:col>5</xdr:col>
                    <xdr:colOff>355600</xdr:colOff>
                    <xdr:row>20</xdr:row>
                    <xdr:rowOff>241300</xdr:rowOff>
                  </to>
                </anchor>
              </controlPr>
            </control>
          </mc:Choice>
        </mc:AlternateContent>
        <mc:AlternateContent xmlns:mc="http://schemas.openxmlformats.org/markup-compatibility/2006">
          <mc:Choice Requires="x14">
            <control shapeId="7194" r:id="rId14" name="Check Box 26">
              <controlPr defaultSize="0" autoFill="0" autoLine="0" autoPict="0">
                <anchor moveWithCells="1">
                  <from>
                    <xdr:col>5</xdr:col>
                    <xdr:colOff>114300</xdr:colOff>
                    <xdr:row>21</xdr:row>
                    <xdr:rowOff>0</xdr:rowOff>
                  </from>
                  <to>
                    <xdr:col>5</xdr:col>
                    <xdr:colOff>355600</xdr:colOff>
                    <xdr:row>21</xdr:row>
                    <xdr:rowOff>241300</xdr:rowOff>
                  </to>
                </anchor>
              </controlPr>
            </control>
          </mc:Choice>
        </mc:AlternateContent>
        <mc:AlternateContent xmlns:mc="http://schemas.openxmlformats.org/markup-compatibility/2006">
          <mc:Choice Requires="x14">
            <control shapeId="7195" r:id="rId15" name="Check Box 27">
              <controlPr defaultSize="0" autoFill="0" autoLine="0" autoPict="0">
                <anchor moveWithCells="1">
                  <from>
                    <xdr:col>5</xdr:col>
                    <xdr:colOff>114300</xdr:colOff>
                    <xdr:row>22</xdr:row>
                    <xdr:rowOff>0</xdr:rowOff>
                  </from>
                  <to>
                    <xdr:col>5</xdr:col>
                    <xdr:colOff>355600</xdr:colOff>
                    <xdr:row>22</xdr:row>
                    <xdr:rowOff>241300</xdr:rowOff>
                  </to>
                </anchor>
              </controlPr>
            </control>
          </mc:Choice>
        </mc:AlternateContent>
        <mc:AlternateContent xmlns:mc="http://schemas.openxmlformats.org/markup-compatibility/2006">
          <mc:Choice Requires="x14">
            <control shapeId="7198" r:id="rId16" name="Check Box 30">
              <controlPr defaultSize="0" autoFill="0" autoLine="0" autoPict="0">
                <anchor moveWithCells="1">
                  <from>
                    <xdr:col>6</xdr:col>
                    <xdr:colOff>114300</xdr:colOff>
                    <xdr:row>12</xdr:row>
                    <xdr:rowOff>0</xdr:rowOff>
                  </from>
                  <to>
                    <xdr:col>6</xdr:col>
                    <xdr:colOff>355600</xdr:colOff>
                    <xdr:row>12</xdr:row>
                    <xdr:rowOff>241300</xdr:rowOff>
                  </to>
                </anchor>
              </controlPr>
            </control>
          </mc:Choice>
        </mc:AlternateContent>
        <mc:AlternateContent xmlns:mc="http://schemas.openxmlformats.org/markup-compatibility/2006">
          <mc:Choice Requires="x14">
            <control shapeId="7199" r:id="rId17" name="Check Box 31">
              <controlPr defaultSize="0" autoFill="0" autoLine="0" autoPict="0">
                <anchor moveWithCells="1">
                  <from>
                    <xdr:col>6</xdr:col>
                    <xdr:colOff>114300</xdr:colOff>
                    <xdr:row>13</xdr:row>
                    <xdr:rowOff>0</xdr:rowOff>
                  </from>
                  <to>
                    <xdr:col>6</xdr:col>
                    <xdr:colOff>355600</xdr:colOff>
                    <xdr:row>13</xdr:row>
                    <xdr:rowOff>241300</xdr:rowOff>
                  </to>
                </anchor>
              </controlPr>
            </control>
          </mc:Choice>
        </mc:AlternateContent>
        <mc:AlternateContent xmlns:mc="http://schemas.openxmlformats.org/markup-compatibility/2006">
          <mc:Choice Requires="x14">
            <control shapeId="7200" r:id="rId18" name="Check Box 32">
              <controlPr defaultSize="0" autoFill="0" autoLine="0" autoPict="0">
                <anchor moveWithCells="1">
                  <from>
                    <xdr:col>6</xdr:col>
                    <xdr:colOff>114300</xdr:colOff>
                    <xdr:row>14</xdr:row>
                    <xdr:rowOff>0</xdr:rowOff>
                  </from>
                  <to>
                    <xdr:col>6</xdr:col>
                    <xdr:colOff>355600</xdr:colOff>
                    <xdr:row>14</xdr:row>
                    <xdr:rowOff>241300</xdr:rowOff>
                  </to>
                </anchor>
              </controlPr>
            </control>
          </mc:Choice>
        </mc:AlternateContent>
        <mc:AlternateContent xmlns:mc="http://schemas.openxmlformats.org/markup-compatibility/2006">
          <mc:Choice Requires="x14">
            <control shapeId="7201" r:id="rId19" name="Check Box 33">
              <controlPr defaultSize="0" autoFill="0" autoLine="0" autoPict="0">
                <anchor moveWithCells="1">
                  <from>
                    <xdr:col>6</xdr:col>
                    <xdr:colOff>114300</xdr:colOff>
                    <xdr:row>15</xdr:row>
                    <xdr:rowOff>0</xdr:rowOff>
                  </from>
                  <to>
                    <xdr:col>6</xdr:col>
                    <xdr:colOff>355600</xdr:colOff>
                    <xdr:row>15</xdr:row>
                    <xdr:rowOff>241300</xdr:rowOff>
                  </to>
                </anchor>
              </controlPr>
            </control>
          </mc:Choice>
        </mc:AlternateContent>
        <mc:AlternateContent xmlns:mc="http://schemas.openxmlformats.org/markup-compatibility/2006">
          <mc:Choice Requires="x14">
            <control shapeId="7202" r:id="rId20" name="Check Box 34">
              <controlPr defaultSize="0" autoFill="0" autoLine="0" autoPict="0">
                <anchor moveWithCells="1">
                  <from>
                    <xdr:col>6</xdr:col>
                    <xdr:colOff>114300</xdr:colOff>
                    <xdr:row>16</xdr:row>
                    <xdr:rowOff>0</xdr:rowOff>
                  </from>
                  <to>
                    <xdr:col>6</xdr:col>
                    <xdr:colOff>355600</xdr:colOff>
                    <xdr:row>16</xdr:row>
                    <xdr:rowOff>241300</xdr:rowOff>
                  </to>
                </anchor>
              </controlPr>
            </control>
          </mc:Choice>
        </mc:AlternateContent>
        <mc:AlternateContent xmlns:mc="http://schemas.openxmlformats.org/markup-compatibility/2006">
          <mc:Choice Requires="x14">
            <control shapeId="7203" r:id="rId21" name="Check Box 35">
              <controlPr defaultSize="0" autoFill="0" autoLine="0" autoPict="0">
                <anchor moveWithCells="1">
                  <from>
                    <xdr:col>6</xdr:col>
                    <xdr:colOff>114300</xdr:colOff>
                    <xdr:row>17</xdr:row>
                    <xdr:rowOff>0</xdr:rowOff>
                  </from>
                  <to>
                    <xdr:col>6</xdr:col>
                    <xdr:colOff>355600</xdr:colOff>
                    <xdr:row>17</xdr:row>
                    <xdr:rowOff>241300</xdr:rowOff>
                  </to>
                </anchor>
              </controlPr>
            </control>
          </mc:Choice>
        </mc:AlternateContent>
        <mc:AlternateContent xmlns:mc="http://schemas.openxmlformats.org/markup-compatibility/2006">
          <mc:Choice Requires="x14">
            <control shapeId="7204" r:id="rId22" name="Check Box 36">
              <controlPr defaultSize="0" autoFill="0" autoLine="0" autoPict="0">
                <anchor moveWithCells="1">
                  <from>
                    <xdr:col>6</xdr:col>
                    <xdr:colOff>114300</xdr:colOff>
                    <xdr:row>18</xdr:row>
                    <xdr:rowOff>0</xdr:rowOff>
                  </from>
                  <to>
                    <xdr:col>6</xdr:col>
                    <xdr:colOff>355600</xdr:colOff>
                    <xdr:row>18</xdr:row>
                    <xdr:rowOff>241300</xdr:rowOff>
                  </to>
                </anchor>
              </controlPr>
            </control>
          </mc:Choice>
        </mc:AlternateContent>
        <mc:AlternateContent xmlns:mc="http://schemas.openxmlformats.org/markup-compatibility/2006">
          <mc:Choice Requires="x14">
            <control shapeId="7205" r:id="rId23" name="Check Box 37">
              <controlPr defaultSize="0" autoFill="0" autoLine="0" autoPict="0">
                <anchor moveWithCells="1">
                  <from>
                    <xdr:col>6</xdr:col>
                    <xdr:colOff>114300</xdr:colOff>
                    <xdr:row>19</xdr:row>
                    <xdr:rowOff>0</xdr:rowOff>
                  </from>
                  <to>
                    <xdr:col>6</xdr:col>
                    <xdr:colOff>355600</xdr:colOff>
                    <xdr:row>19</xdr:row>
                    <xdr:rowOff>241300</xdr:rowOff>
                  </to>
                </anchor>
              </controlPr>
            </control>
          </mc:Choice>
        </mc:AlternateContent>
        <mc:AlternateContent xmlns:mc="http://schemas.openxmlformats.org/markup-compatibility/2006">
          <mc:Choice Requires="x14">
            <control shapeId="7206" r:id="rId24" name="Check Box 38">
              <controlPr defaultSize="0" autoFill="0" autoLine="0" autoPict="0">
                <anchor moveWithCells="1">
                  <from>
                    <xdr:col>6</xdr:col>
                    <xdr:colOff>114300</xdr:colOff>
                    <xdr:row>20</xdr:row>
                    <xdr:rowOff>0</xdr:rowOff>
                  </from>
                  <to>
                    <xdr:col>6</xdr:col>
                    <xdr:colOff>355600</xdr:colOff>
                    <xdr:row>20</xdr:row>
                    <xdr:rowOff>241300</xdr:rowOff>
                  </to>
                </anchor>
              </controlPr>
            </control>
          </mc:Choice>
        </mc:AlternateContent>
        <mc:AlternateContent xmlns:mc="http://schemas.openxmlformats.org/markup-compatibility/2006">
          <mc:Choice Requires="x14">
            <control shapeId="7207" r:id="rId25" name="Check Box 39">
              <controlPr defaultSize="0" autoFill="0" autoLine="0" autoPict="0">
                <anchor moveWithCells="1">
                  <from>
                    <xdr:col>6</xdr:col>
                    <xdr:colOff>114300</xdr:colOff>
                    <xdr:row>21</xdr:row>
                    <xdr:rowOff>0</xdr:rowOff>
                  </from>
                  <to>
                    <xdr:col>6</xdr:col>
                    <xdr:colOff>355600</xdr:colOff>
                    <xdr:row>21</xdr:row>
                    <xdr:rowOff>241300</xdr:rowOff>
                  </to>
                </anchor>
              </controlPr>
            </control>
          </mc:Choice>
        </mc:AlternateContent>
        <mc:AlternateContent xmlns:mc="http://schemas.openxmlformats.org/markup-compatibility/2006">
          <mc:Choice Requires="x14">
            <control shapeId="7208" r:id="rId26" name="Check Box 40">
              <controlPr defaultSize="0" autoFill="0" autoLine="0" autoPict="0">
                <anchor moveWithCells="1">
                  <from>
                    <xdr:col>6</xdr:col>
                    <xdr:colOff>114300</xdr:colOff>
                    <xdr:row>22</xdr:row>
                    <xdr:rowOff>0</xdr:rowOff>
                  </from>
                  <to>
                    <xdr:col>6</xdr:col>
                    <xdr:colOff>355600</xdr:colOff>
                    <xdr:row>22</xdr:row>
                    <xdr:rowOff>241300</xdr:rowOff>
                  </to>
                </anchor>
              </controlPr>
            </control>
          </mc:Choice>
        </mc:AlternateContent>
        <mc:AlternateContent xmlns:mc="http://schemas.openxmlformats.org/markup-compatibility/2006">
          <mc:Choice Requires="x14">
            <control shapeId="7209" r:id="rId27" name="Check Box 41">
              <controlPr defaultSize="0" autoFill="0" autoLine="0" autoPict="0">
                <anchor moveWithCells="1">
                  <from>
                    <xdr:col>5</xdr:col>
                    <xdr:colOff>114300</xdr:colOff>
                    <xdr:row>25</xdr:row>
                    <xdr:rowOff>0</xdr:rowOff>
                  </from>
                  <to>
                    <xdr:col>5</xdr:col>
                    <xdr:colOff>355600</xdr:colOff>
                    <xdr:row>26</xdr:row>
                    <xdr:rowOff>31750</xdr:rowOff>
                  </to>
                </anchor>
              </controlPr>
            </control>
          </mc:Choice>
        </mc:AlternateContent>
        <mc:AlternateContent xmlns:mc="http://schemas.openxmlformats.org/markup-compatibility/2006">
          <mc:Choice Requires="x14">
            <control shapeId="7210" r:id="rId28" name="Check Box 42">
              <controlPr defaultSize="0" autoFill="0" autoLine="0" autoPict="0">
                <anchor moveWithCells="1">
                  <from>
                    <xdr:col>5</xdr:col>
                    <xdr:colOff>114300</xdr:colOff>
                    <xdr:row>26</xdr:row>
                    <xdr:rowOff>0</xdr:rowOff>
                  </from>
                  <to>
                    <xdr:col>5</xdr:col>
                    <xdr:colOff>355600</xdr:colOff>
                    <xdr:row>27</xdr:row>
                    <xdr:rowOff>31750</xdr:rowOff>
                  </to>
                </anchor>
              </controlPr>
            </control>
          </mc:Choice>
        </mc:AlternateContent>
        <mc:AlternateContent xmlns:mc="http://schemas.openxmlformats.org/markup-compatibility/2006">
          <mc:Choice Requires="x14">
            <control shapeId="7211" r:id="rId29" name="Check Box 43">
              <controlPr defaultSize="0" autoFill="0" autoLine="0" autoPict="0">
                <anchor moveWithCells="1">
                  <from>
                    <xdr:col>5</xdr:col>
                    <xdr:colOff>114300</xdr:colOff>
                    <xdr:row>27</xdr:row>
                    <xdr:rowOff>0</xdr:rowOff>
                  </from>
                  <to>
                    <xdr:col>5</xdr:col>
                    <xdr:colOff>355600</xdr:colOff>
                    <xdr:row>28</xdr:row>
                    <xdr:rowOff>31750</xdr:rowOff>
                  </to>
                </anchor>
              </controlPr>
            </control>
          </mc:Choice>
        </mc:AlternateContent>
        <mc:AlternateContent xmlns:mc="http://schemas.openxmlformats.org/markup-compatibility/2006">
          <mc:Choice Requires="x14">
            <control shapeId="7212" r:id="rId30" name="Check Box 44">
              <controlPr defaultSize="0" autoFill="0" autoLine="0" autoPict="0">
                <anchor moveWithCells="1">
                  <from>
                    <xdr:col>5</xdr:col>
                    <xdr:colOff>114300</xdr:colOff>
                    <xdr:row>28</xdr:row>
                    <xdr:rowOff>0</xdr:rowOff>
                  </from>
                  <to>
                    <xdr:col>5</xdr:col>
                    <xdr:colOff>355600</xdr:colOff>
                    <xdr:row>29</xdr:row>
                    <xdr:rowOff>31750</xdr:rowOff>
                  </to>
                </anchor>
              </controlPr>
            </control>
          </mc:Choice>
        </mc:AlternateContent>
        <mc:AlternateContent xmlns:mc="http://schemas.openxmlformats.org/markup-compatibility/2006">
          <mc:Choice Requires="x14">
            <control shapeId="7213" r:id="rId31" name="Check Box 45">
              <controlPr defaultSize="0" autoFill="0" autoLine="0" autoPict="0">
                <anchor moveWithCells="1">
                  <from>
                    <xdr:col>5</xdr:col>
                    <xdr:colOff>114300</xdr:colOff>
                    <xdr:row>29</xdr:row>
                    <xdr:rowOff>0</xdr:rowOff>
                  </from>
                  <to>
                    <xdr:col>5</xdr:col>
                    <xdr:colOff>355600</xdr:colOff>
                    <xdr:row>30</xdr:row>
                    <xdr:rowOff>31750</xdr:rowOff>
                  </to>
                </anchor>
              </controlPr>
            </control>
          </mc:Choice>
        </mc:AlternateContent>
        <mc:AlternateContent xmlns:mc="http://schemas.openxmlformats.org/markup-compatibility/2006">
          <mc:Choice Requires="x14">
            <control shapeId="7214" r:id="rId32" name="Check Box 46">
              <controlPr defaultSize="0" autoFill="0" autoLine="0" autoPict="0">
                <anchor moveWithCells="1">
                  <from>
                    <xdr:col>5</xdr:col>
                    <xdr:colOff>114300</xdr:colOff>
                    <xdr:row>30</xdr:row>
                    <xdr:rowOff>0</xdr:rowOff>
                  </from>
                  <to>
                    <xdr:col>5</xdr:col>
                    <xdr:colOff>355600</xdr:colOff>
                    <xdr:row>31</xdr:row>
                    <xdr:rowOff>31750</xdr:rowOff>
                  </to>
                </anchor>
              </controlPr>
            </control>
          </mc:Choice>
        </mc:AlternateContent>
        <mc:AlternateContent xmlns:mc="http://schemas.openxmlformats.org/markup-compatibility/2006">
          <mc:Choice Requires="x14">
            <control shapeId="7215" r:id="rId33" name="Check Box 47">
              <controlPr defaultSize="0" autoFill="0" autoLine="0" autoPict="0">
                <anchor moveWithCells="1">
                  <from>
                    <xdr:col>5</xdr:col>
                    <xdr:colOff>114300</xdr:colOff>
                    <xdr:row>31</xdr:row>
                    <xdr:rowOff>0</xdr:rowOff>
                  </from>
                  <to>
                    <xdr:col>5</xdr:col>
                    <xdr:colOff>355600</xdr:colOff>
                    <xdr:row>32</xdr:row>
                    <xdr:rowOff>31750</xdr:rowOff>
                  </to>
                </anchor>
              </controlPr>
            </control>
          </mc:Choice>
        </mc:AlternateContent>
        <mc:AlternateContent xmlns:mc="http://schemas.openxmlformats.org/markup-compatibility/2006">
          <mc:Choice Requires="x14">
            <control shapeId="7216" r:id="rId34" name="Check Box 48">
              <controlPr defaultSize="0" autoFill="0" autoLine="0" autoPict="0">
                <anchor moveWithCells="1">
                  <from>
                    <xdr:col>5</xdr:col>
                    <xdr:colOff>114300</xdr:colOff>
                    <xdr:row>32</xdr:row>
                    <xdr:rowOff>0</xdr:rowOff>
                  </from>
                  <to>
                    <xdr:col>5</xdr:col>
                    <xdr:colOff>355600</xdr:colOff>
                    <xdr:row>33</xdr:row>
                    <xdr:rowOff>31750</xdr:rowOff>
                  </to>
                </anchor>
              </controlPr>
            </control>
          </mc:Choice>
        </mc:AlternateContent>
        <mc:AlternateContent xmlns:mc="http://schemas.openxmlformats.org/markup-compatibility/2006">
          <mc:Choice Requires="x14">
            <control shapeId="7217" r:id="rId35" name="Check Box 49">
              <controlPr defaultSize="0" autoFill="0" autoLine="0" autoPict="0">
                <anchor moveWithCells="1">
                  <from>
                    <xdr:col>5</xdr:col>
                    <xdr:colOff>114300</xdr:colOff>
                    <xdr:row>33</xdr:row>
                    <xdr:rowOff>0</xdr:rowOff>
                  </from>
                  <to>
                    <xdr:col>5</xdr:col>
                    <xdr:colOff>355600</xdr:colOff>
                    <xdr:row>34</xdr:row>
                    <xdr:rowOff>31750</xdr:rowOff>
                  </to>
                </anchor>
              </controlPr>
            </control>
          </mc:Choice>
        </mc:AlternateContent>
        <mc:AlternateContent xmlns:mc="http://schemas.openxmlformats.org/markup-compatibility/2006">
          <mc:Choice Requires="x14">
            <control shapeId="7218" r:id="rId36" name="Check Box 50">
              <controlPr defaultSize="0" autoFill="0" autoLine="0" autoPict="0">
                <anchor moveWithCells="1">
                  <from>
                    <xdr:col>5</xdr:col>
                    <xdr:colOff>114300</xdr:colOff>
                    <xdr:row>34</xdr:row>
                    <xdr:rowOff>0</xdr:rowOff>
                  </from>
                  <to>
                    <xdr:col>5</xdr:col>
                    <xdr:colOff>355600</xdr:colOff>
                    <xdr:row>35</xdr:row>
                    <xdr:rowOff>31750</xdr:rowOff>
                  </to>
                </anchor>
              </controlPr>
            </control>
          </mc:Choice>
        </mc:AlternateContent>
        <mc:AlternateContent xmlns:mc="http://schemas.openxmlformats.org/markup-compatibility/2006">
          <mc:Choice Requires="x14">
            <control shapeId="7219" r:id="rId37" name="Check Box 51">
              <controlPr defaultSize="0" autoFill="0" autoLine="0" autoPict="0">
                <anchor moveWithCells="1">
                  <from>
                    <xdr:col>5</xdr:col>
                    <xdr:colOff>114300</xdr:colOff>
                    <xdr:row>35</xdr:row>
                    <xdr:rowOff>0</xdr:rowOff>
                  </from>
                  <to>
                    <xdr:col>5</xdr:col>
                    <xdr:colOff>355600</xdr:colOff>
                    <xdr:row>36</xdr:row>
                    <xdr:rowOff>31750</xdr:rowOff>
                  </to>
                </anchor>
              </controlPr>
            </control>
          </mc:Choice>
        </mc:AlternateContent>
        <mc:AlternateContent xmlns:mc="http://schemas.openxmlformats.org/markup-compatibility/2006">
          <mc:Choice Requires="x14">
            <control shapeId="7220" r:id="rId38" name="Check Box 52">
              <controlPr defaultSize="0" autoFill="0" autoLine="0" autoPict="0">
                <anchor moveWithCells="1">
                  <from>
                    <xdr:col>5</xdr:col>
                    <xdr:colOff>114300</xdr:colOff>
                    <xdr:row>36</xdr:row>
                    <xdr:rowOff>0</xdr:rowOff>
                  </from>
                  <to>
                    <xdr:col>5</xdr:col>
                    <xdr:colOff>355600</xdr:colOff>
                    <xdr:row>37</xdr:row>
                    <xdr:rowOff>31750</xdr:rowOff>
                  </to>
                </anchor>
              </controlPr>
            </control>
          </mc:Choice>
        </mc:AlternateContent>
        <mc:AlternateContent xmlns:mc="http://schemas.openxmlformats.org/markup-compatibility/2006">
          <mc:Choice Requires="x14">
            <control shapeId="7221" r:id="rId39" name="Check Box 53">
              <controlPr defaultSize="0" autoFill="0" autoLine="0" autoPict="0">
                <anchor moveWithCells="1">
                  <from>
                    <xdr:col>5</xdr:col>
                    <xdr:colOff>114300</xdr:colOff>
                    <xdr:row>37</xdr:row>
                    <xdr:rowOff>0</xdr:rowOff>
                  </from>
                  <to>
                    <xdr:col>5</xdr:col>
                    <xdr:colOff>355600</xdr:colOff>
                    <xdr:row>38</xdr:row>
                    <xdr:rowOff>31750</xdr:rowOff>
                  </to>
                </anchor>
              </controlPr>
            </control>
          </mc:Choice>
        </mc:AlternateContent>
        <mc:AlternateContent xmlns:mc="http://schemas.openxmlformats.org/markup-compatibility/2006">
          <mc:Choice Requires="x14">
            <control shapeId="7222" r:id="rId40" name="Check Box 54">
              <controlPr defaultSize="0" autoFill="0" autoLine="0" autoPict="0">
                <anchor moveWithCells="1">
                  <from>
                    <xdr:col>5</xdr:col>
                    <xdr:colOff>114300</xdr:colOff>
                    <xdr:row>41</xdr:row>
                    <xdr:rowOff>0</xdr:rowOff>
                  </from>
                  <to>
                    <xdr:col>5</xdr:col>
                    <xdr:colOff>355600</xdr:colOff>
                    <xdr:row>42</xdr:row>
                    <xdr:rowOff>31750</xdr:rowOff>
                  </to>
                </anchor>
              </controlPr>
            </control>
          </mc:Choice>
        </mc:AlternateContent>
        <mc:AlternateContent xmlns:mc="http://schemas.openxmlformats.org/markup-compatibility/2006">
          <mc:Choice Requires="x14">
            <control shapeId="7223" r:id="rId41" name="Check Box 55">
              <controlPr defaultSize="0" autoFill="0" autoLine="0" autoPict="0">
                <anchor moveWithCells="1">
                  <from>
                    <xdr:col>5</xdr:col>
                    <xdr:colOff>114300</xdr:colOff>
                    <xdr:row>42</xdr:row>
                    <xdr:rowOff>0</xdr:rowOff>
                  </from>
                  <to>
                    <xdr:col>5</xdr:col>
                    <xdr:colOff>355600</xdr:colOff>
                    <xdr:row>43</xdr:row>
                    <xdr:rowOff>31750</xdr:rowOff>
                  </to>
                </anchor>
              </controlPr>
            </control>
          </mc:Choice>
        </mc:AlternateContent>
        <mc:AlternateContent xmlns:mc="http://schemas.openxmlformats.org/markup-compatibility/2006">
          <mc:Choice Requires="x14">
            <control shapeId="7224" r:id="rId42" name="Check Box 56">
              <controlPr defaultSize="0" autoFill="0" autoLine="0" autoPict="0">
                <anchor moveWithCells="1">
                  <from>
                    <xdr:col>5</xdr:col>
                    <xdr:colOff>114300</xdr:colOff>
                    <xdr:row>43</xdr:row>
                    <xdr:rowOff>0</xdr:rowOff>
                  </from>
                  <to>
                    <xdr:col>5</xdr:col>
                    <xdr:colOff>355600</xdr:colOff>
                    <xdr:row>44</xdr:row>
                    <xdr:rowOff>31750</xdr:rowOff>
                  </to>
                </anchor>
              </controlPr>
            </control>
          </mc:Choice>
        </mc:AlternateContent>
        <mc:AlternateContent xmlns:mc="http://schemas.openxmlformats.org/markup-compatibility/2006">
          <mc:Choice Requires="x14">
            <control shapeId="7227" r:id="rId43" name="Check Box 59">
              <controlPr defaultSize="0" autoFill="0" autoLine="0" autoPict="0">
                <anchor moveWithCells="1">
                  <from>
                    <xdr:col>5</xdr:col>
                    <xdr:colOff>114300</xdr:colOff>
                    <xdr:row>46</xdr:row>
                    <xdr:rowOff>0</xdr:rowOff>
                  </from>
                  <to>
                    <xdr:col>5</xdr:col>
                    <xdr:colOff>355600</xdr:colOff>
                    <xdr:row>46</xdr:row>
                    <xdr:rowOff>241300</xdr:rowOff>
                  </to>
                </anchor>
              </controlPr>
            </control>
          </mc:Choice>
        </mc:AlternateContent>
        <mc:AlternateContent xmlns:mc="http://schemas.openxmlformats.org/markup-compatibility/2006">
          <mc:Choice Requires="x14">
            <control shapeId="7228" r:id="rId44" name="Check Box 60">
              <controlPr defaultSize="0" autoFill="0" autoLine="0" autoPict="0">
                <anchor moveWithCells="1">
                  <from>
                    <xdr:col>5</xdr:col>
                    <xdr:colOff>114300</xdr:colOff>
                    <xdr:row>47</xdr:row>
                    <xdr:rowOff>0</xdr:rowOff>
                  </from>
                  <to>
                    <xdr:col>5</xdr:col>
                    <xdr:colOff>355600</xdr:colOff>
                    <xdr:row>48</xdr:row>
                    <xdr:rowOff>31750</xdr:rowOff>
                  </to>
                </anchor>
              </controlPr>
            </control>
          </mc:Choice>
        </mc:AlternateContent>
        <mc:AlternateContent xmlns:mc="http://schemas.openxmlformats.org/markup-compatibility/2006">
          <mc:Choice Requires="x14">
            <control shapeId="7229" r:id="rId45" name="Check Box 61">
              <controlPr defaultSize="0" autoFill="0" autoLine="0" autoPict="0">
                <anchor moveWithCells="1">
                  <from>
                    <xdr:col>5</xdr:col>
                    <xdr:colOff>114300</xdr:colOff>
                    <xdr:row>48</xdr:row>
                    <xdr:rowOff>0</xdr:rowOff>
                  </from>
                  <to>
                    <xdr:col>5</xdr:col>
                    <xdr:colOff>355600</xdr:colOff>
                    <xdr:row>48</xdr:row>
                    <xdr:rowOff>241300</xdr:rowOff>
                  </to>
                </anchor>
              </controlPr>
            </control>
          </mc:Choice>
        </mc:AlternateContent>
        <mc:AlternateContent xmlns:mc="http://schemas.openxmlformats.org/markup-compatibility/2006">
          <mc:Choice Requires="x14">
            <control shapeId="7232" r:id="rId46" name="Check Box 64">
              <controlPr defaultSize="0" autoFill="0" autoLine="0" autoPict="0">
                <anchor moveWithCells="1">
                  <from>
                    <xdr:col>5</xdr:col>
                    <xdr:colOff>114300</xdr:colOff>
                    <xdr:row>51</xdr:row>
                    <xdr:rowOff>0</xdr:rowOff>
                  </from>
                  <to>
                    <xdr:col>5</xdr:col>
                    <xdr:colOff>355600</xdr:colOff>
                    <xdr:row>51</xdr:row>
                    <xdr:rowOff>241300</xdr:rowOff>
                  </to>
                </anchor>
              </controlPr>
            </control>
          </mc:Choice>
        </mc:AlternateContent>
        <mc:AlternateContent xmlns:mc="http://schemas.openxmlformats.org/markup-compatibility/2006">
          <mc:Choice Requires="x14">
            <control shapeId="7233" r:id="rId47" name="Check Box 65">
              <controlPr defaultSize="0" autoFill="0" autoLine="0" autoPict="0">
                <anchor moveWithCells="1">
                  <from>
                    <xdr:col>5</xdr:col>
                    <xdr:colOff>114300</xdr:colOff>
                    <xdr:row>52</xdr:row>
                    <xdr:rowOff>0</xdr:rowOff>
                  </from>
                  <to>
                    <xdr:col>5</xdr:col>
                    <xdr:colOff>355600</xdr:colOff>
                    <xdr:row>52</xdr:row>
                    <xdr:rowOff>241300</xdr:rowOff>
                  </to>
                </anchor>
              </controlPr>
            </control>
          </mc:Choice>
        </mc:AlternateContent>
        <mc:AlternateContent xmlns:mc="http://schemas.openxmlformats.org/markup-compatibility/2006">
          <mc:Choice Requires="x14">
            <control shapeId="7234" r:id="rId48" name="Check Box 66">
              <controlPr defaultSize="0" autoFill="0" autoLine="0" autoPict="0">
                <anchor moveWithCells="1">
                  <from>
                    <xdr:col>5</xdr:col>
                    <xdr:colOff>114300</xdr:colOff>
                    <xdr:row>53</xdr:row>
                    <xdr:rowOff>0</xdr:rowOff>
                  </from>
                  <to>
                    <xdr:col>5</xdr:col>
                    <xdr:colOff>355600</xdr:colOff>
                    <xdr:row>54</xdr:row>
                    <xdr:rowOff>31750</xdr:rowOff>
                  </to>
                </anchor>
              </controlPr>
            </control>
          </mc:Choice>
        </mc:AlternateContent>
        <mc:AlternateContent xmlns:mc="http://schemas.openxmlformats.org/markup-compatibility/2006">
          <mc:Choice Requires="x14">
            <control shapeId="7237" r:id="rId49" name="Check Box 69">
              <controlPr defaultSize="0" autoFill="0" autoLine="0" autoPict="0">
                <anchor moveWithCells="1">
                  <from>
                    <xdr:col>5</xdr:col>
                    <xdr:colOff>114300</xdr:colOff>
                    <xdr:row>56</xdr:row>
                    <xdr:rowOff>0</xdr:rowOff>
                  </from>
                  <to>
                    <xdr:col>5</xdr:col>
                    <xdr:colOff>355600</xdr:colOff>
                    <xdr:row>56</xdr:row>
                    <xdr:rowOff>241300</xdr:rowOff>
                  </to>
                </anchor>
              </controlPr>
            </control>
          </mc:Choice>
        </mc:AlternateContent>
        <mc:AlternateContent xmlns:mc="http://schemas.openxmlformats.org/markup-compatibility/2006">
          <mc:Choice Requires="x14">
            <control shapeId="7238" r:id="rId50" name="Check Box 70">
              <controlPr defaultSize="0" autoFill="0" autoLine="0" autoPict="0">
                <anchor moveWithCells="1">
                  <from>
                    <xdr:col>5</xdr:col>
                    <xdr:colOff>114300</xdr:colOff>
                    <xdr:row>57</xdr:row>
                    <xdr:rowOff>0</xdr:rowOff>
                  </from>
                  <to>
                    <xdr:col>5</xdr:col>
                    <xdr:colOff>355600</xdr:colOff>
                    <xdr:row>57</xdr:row>
                    <xdr:rowOff>241300</xdr:rowOff>
                  </to>
                </anchor>
              </controlPr>
            </control>
          </mc:Choice>
        </mc:AlternateContent>
        <mc:AlternateContent xmlns:mc="http://schemas.openxmlformats.org/markup-compatibility/2006">
          <mc:Choice Requires="x14">
            <control shapeId="7239" r:id="rId51" name="Check Box 71">
              <controlPr defaultSize="0" autoFill="0" autoLine="0" autoPict="0">
                <anchor moveWithCells="1">
                  <from>
                    <xdr:col>5</xdr:col>
                    <xdr:colOff>114300</xdr:colOff>
                    <xdr:row>58</xdr:row>
                    <xdr:rowOff>0</xdr:rowOff>
                  </from>
                  <to>
                    <xdr:col>5</xdr:col>
                    <xdr:colOff>355600</xdr:colOff>
                    <xdr:row>59</xdr:row>
                    <xdr:rowOff>31750</xdr:rowOff>
                  </to>
                </anchor>
              </controlPr>
            </control>
          </mc:Choice>
        </mc:AlternateContent>
        <mc:AlternateContent xmlns:mc="http://schemas.openxmlformats.org/markup-compatibility/2006">
          <mc:Choice Requires="x14">
            <control shapeId="7240" r:id="rId52" name="Check Box 72">
              <controlPr defaultSize="0" autoFill="0" autoLine="0" autoPict="0">
                <anchor moveWithCells="1">
                  <from>
                    <xdr:col>5</xdr:col>
                    <xdr:colOff>114300</xdr:colOff>
                    <xdr:row>59</xdr:row>
                    <xdr:rowOff>0</xdr:rowOff>
                  </from>
                  <to>
                    <xdr:col>5</xdr:col>
                    <xdr:colOff>355600</xdr:colOff>
                    <xdr:row>60</xdr:row>
                    <xdr:rowOff>31750</xdr:rowOff>
                  </to>
                </anchor>
              </controlPr>
            </control>
          </mc:Choice>
        </mc:AlternateContent>
        <mc:AlternateContent xmlns:mc="http://schemas.openxmlformats.org/markup-compatibility/2006">
          <mc:Choice Requires="x14">
            <control shapeId="7241" r:id="rId53" name="Check Box 73">
              <controlPr defaultSize="0" autoFill="0" autoLine="0" autoPict="0">
                <anchor moveWithCells="1">
                  <from>
                    <xdr:col>5</xdr:col>
                    <xdr:colOff>114300</xdr:colOff>
                    <xdr:row>60</xdr:row>
                    <xdr:rowOff>0</xdr:rowOff>
                  </from>
                  <to>
                    <xdr:col>5</xdr:col>
                    <xdr:colOff>355600</xdr:colOff>
                    <xdr:row>60</xdr:row>
                    <xdr:rowOff>241300</xdr:rowOff>
                  </to>
                </anchor>
              </controlPr>
            </control>
          </mc:Choice>
        </mc:AlternateContent>
        <mc:AlternateContent xmlns:mc="http://schemas.openxmlformats.org/markup-compatibility/2006">
          <mc:Choice Requires="x14">
            <control shapeId="7244" r:id="rId54" name="Check Box 76">
              <controlPr defaultSize="0" autoFill="0" autoLine="0" autoPict="0">
                <anchor moveWithCells="1">
                  <from>
                    <xdr:col>5</xdr:col>
                    <xdr:colOff>114300</xdr:colOff>
                    <xdr:row>63</xdr:row>
                    <xdr:rowOff>0</xdr:rowOff>
                  </from>
                  <to>
                    <xdr:col>5</xdr:col>
                    <xdr:colOff>355600</xdr:colOff>
                    <xdr:row>64</xdr:row>
                    <xdr:rowOff>31750</xdr:rowOff>
                  </to>
                </anchor>
              </controlPr>
            </control>
          </mc:Choice>
        </mc:AlternateContent>
        <mc:AlternateContent xmlns:mc="http://schemas.openxmlformats.org/markup-compatibility/2006">
          <mc:Choice Requires="x14">
            <control shapeId="7245" r:id="rId55" name="Check Box 77">
              <controlPr defaultSize="0" autoFill="0" autoLine="0" autoPict="0">
                <anchor moveWithCells="1">
                  <from>
                    <xdr:col>5</xdr:col>
                    <xdr:colOff>114300</xdr:colOff>
                    <xdr:row>64</xdr:row>
                    <xdr:rowOff>0</xdr:rowOff>
                  </from>
                  <to>
                    <xdr:col>5</xdr:col>
                    <xdr:colOff>355600</xdr:colOff>
                    <xdr:row>64</xdr:row>
                    <xdr:rowOff>241300</xdr:rowOff>
                  </to>
                </anchor>
              </controlPr>
            </control>
          </mc:Choice>
        </mc:AlternateContent>
        <mc:AlternateContent xmlns:mc="http://schemas.openxmlformats.org/markup-compatibility/2006">
          <mc:Choice Requires="x14">
            <control shapeId="7246" r:id="rId56" name="Check Box 78">
              <controlPr defaultSize="0" autoFill="0" autoLine="0" autoPict="0">
                <anchor moveWithCells="1">
                  <from>
                    <xdr:col>5</xdr:col>
                    <xdr:colOff>114300</xdr:colOff>
                    <xdr:row>65</xdr:row>
                    <xdr:rowOff>0</xdr:rowOff>
                  </from>
                  <to>
                    <xdr:col>5</xdr:col>
                    <xdr:colOff>355600</xdr:colOff>
                    <xdr:row>65</xdr:row>
                    <xdr:rowOff>241300</xdr:rowOff>
                  </to>
                </anchor>
              </controlPr>
            </control>
          </mc:Choice>
        </mc:AlternateContent>
        <mc:AlternateContent xmlns:mc="http://schemas.openxmlformats.org/markup-compatibility/2006">
          <mc:Choice Requires="x14">
            <control shapeId="7247" r:id="rId57" name="Check Box 79">
              <controlPr defaultSize="0" autoFill="0" autoLine="0" autoPict="0">
                <anchor moveWithCells="1">
                  <from>
                    <xdr:col>5</xdr:col>
                    <xdr:colOff>114300</xdr:colOff>
                    <xdr:row>66</xdr:row>
                    <xdr:rowOff>0</xdr:rowOff>
                  </from>
                  <to>
                    <xdr:col>5</xdr:col>
                    <xdr:colOff>355600</xdr:colOff>
                    <xdr:row>66</xdr:row>
                    <xdr:rowOff>241300</xdr:rowOff>
                  </to>
                </anchor>
              </controlPr>
            </control>
          </mc:Choice>
        </mc:AlternateContent>
        <mc:AlternateContent xmlns:mc="http://schemas.openxmlformats.org/markup-compatibility/2006">
          <mc:Choice Requires="x14">
            <control shapeId="7248" r:id="rId58" name="Check Box 80">
              <controlPr defaultSize="0" autoFill="0" autoLine="0" autoPict="0">
                <anchor moveWithCells="1">
                  <from>
                    <xdr:col>5</xdr:col>
                    <xdr:colOff>114300</xdr:colOff>
                    <xdr:row>67</xdr:row>
                    <xdr:rowOff>0</xdr:rowOff>
                  </from>
                  <to>
                    <xdr:col>5</xdr:col>
                    <xdr:colOff>355600</xdr:colOff>
                    <xdr:row>67</xdr:row>
                    <xdr:rowOff>241300</xdr:rowOff>
                  </to>
                </anchor>
              </controlPr>
            </control>
          </mc:Choice>
        </mc:AlternateContent>
        <mc:AlternateContent xmlns:mc="http://schemas.openxmlformats.org/markup-compatibility/2006">
          <mc:Choice Requires="x14">
            <control shapeId="7249" r:id="rId59" name="Check Box 81">
              <controlPr defaultSize="0" autoFill="0" autoLine="0" autoPict="0">
                <anchor moveWithCells="1">
                  <from>
                    <xdr:col>5</xdr:col>
                    <xdr:colOff>114300</xdr:colOff>
                    <xdr:row>71</xdr:row>
                    <xdr:rowOff>0</xdr:rowOff>
                  </from>
                  <to>
                    <xdr:col>5</xdr:col>
                    <xdr:colOff>355600</xdr:colOff>
                    <xdr:row>71</xdr:row>
                    <xdr:rowOff>241300</xdr:rowOff>
                  </to>
                </anchor>
              </controlPr>
            </control>
          </mc:Choice>
        </mc:AlternateContent>
        <mc:AlternateContent xmlns:mc="http://schemas.openxmlformats.org/markup-compatibility/2006">
          <mc:Choice Requires="x14">
            <control shapeId="7250" r:id="rId60" name="Check Box 82">
              <controlPr defaultSize="0" autoFill="0" autoLine="0" autoPict="0">
                <anchor moveWithCells="1">
                  <from>
                    <xdr:col>5</xdr:col>
                    <xdr:colOff>114300</xdr:colOff>
                    <xdr:row>72</xdr:row>
                    <xdr:rowOff>0</xdr:rowOff>
                  </from>
                  <to>
                    <xdr:col>5</xdr:col>
                    <xdr:colOff>355600</xdr:colOff>
                    <xdr:row>72</xdr:row>
                    <xdr:rowOff>241300</xdr:rowOff>
                  </to>
                </anchor>
              </controlPr>
            </control>
          </mc:Choice>
        </mc:AlternateContent>
        <mc:AlternateContent xmlns:mc="http://schemas.openxmlformats.org/markup-compatibility/2006">
          <mc:Choice Requires="x14">
            <control shapeId="7251" r:id="rId61" name="Check Box 83">
              <controlPr defaultSize="0" autoFill="0" autoLine="0" autoPict="0">
                <anchor moveWithCells="1">
                  <from>
                    <xdr:col>5</xdr:col>
                    <xdr:colOff>114300</xdr:colOff>
                    <xdr:row>73</xdr:row>
                    <xdr:rowOff>0</xdr:rowOff>
                  </from>
                  <to>
                    <xdr:col>5</xdr:col>
                    <xdr:colOff>355600</xdr:colOff>
                    <xdr:row>73</xdr:row>
                    <xdr:rowOff>241300</xdr:rowOff>
                  </to>
                </anchor>
              </controlPr>
            </control>
          </mc:Choice>
        </mc:AlternateContent>
        <mc:AlternateContent xmlns:mc="http://schemas.openxmlformats.org/markup-compatibility/2006">
          <mc:Choice Requires="x14">
            <control shapeId="7252" r:id="rId62" name="Check Box 84">
              <controlPr defaultSize="0" autoFill="0" autoLine="0" autoPict="0">
                <anchor moveWithCells="1">
                  <from>
                    <xdr:col>5</xdr:col>
                    <xdr:colOff>114300</xdr:colOff>
                    <xdr:row>74</xdr:row>
                    <xdr:rowOff>0</xdr:rowOff>
                  </from>
                  <to>
                    <xdr:col>5</xdr:col>
                    <xdr:colOff>355600</xdr:colOff>
                    <xdr:row>75</xdr:row>
                    <xdr:rowOff>31750</xdr:rowOff>
                  </to>
                </anchor>
              </controlPr>
            </control>
          </mc:Choice>
        </mc:AlternateContent>
        <mc:AlternateContent xmlns:mc="http://schemas.openxmlformats.org/markup-compatibility/2006">
          <mc:Choice Requires="x14">
            <control shapeId="7253" r:id="rId63" name="Check Box 85">
              <controlPr defaultSize="0" autoFill="0" autoLine="0" autoPict="0">
                <anchor moveWithCells="1">
                  <from>
                    <xdr:col>5</xdr:col>
                    <xdr:colOff>114300</xdr:colOff>
                    <xdr:row>75</xdr:row>
                    <xdr:rowOff>0</xdr:rowOff>
                  </from>
                  <to>
                    <xdr:col>5</xdr:col>
                    <xdr:colOff>355600</xdr:colOff>
                    <xdr:row>75</xdr:row>
                    <xdr:rowOff>241300</xdr:rowOff>
                  </to>
                </anchor>
              </controlPr>
            </control>
          </mc:Choice>
        </mc:AlternateContent>
        <mc:AlternateContent xmlns:mc="http://schemas.openxmlformats.org/markup-compatibility/2006">
          <mc:Choice Requires="x14">
            <control shapeId="7254" r:id="rId64" name="Check Box 86">
              <controlPr defaultSize="0" autoFill="0" autoLine="0" autoPict="0">
                <anchor moveWithCells="1">
                  <from>
                    <xdr:col>5</xdr:col>
                    <xdr:colOff>114300</xdr:colOff>
                    <xdr:row>76</xdr:row>
                    <xdr:rowOff>0</xdr:rowOff>
                  </from>
                  <to>
                    <xdr:col>5</xdr:col>
                    <xdr:colOff>355600</xdr:colOff>
                    <xdr:row>76</xdr:row>
                    <xdr:rowOff>241300</xdr:rowOff>
                  </to>
                </anchor>
              </controlPr>
            </control>
          </mc:Choice>
        </mc:AlternateContent>
        <mc:AlternateContent xmlns:mc="http://schemas.openxmlformats.org/markup-compatibility/2006">
          <mc:Choice Requires="x14">
            <control shapeId="7255" r:id="rId65" name="Check Box 87">
              <controlPr defaultSize="0" autoFill="0" autoLine="0" autoPict="0">
                <anchor moveWithCells="1">
                  <from>
                    <xdr:col>5</xdr:col>
                    <xdr:colOff>114300</xdr:colOff>
                    <xdr:row>77</xdr:row>
                    <xdr:rowOff>0</xdr:rowOff>
                  </from>
                  <to>
                    <xdr:col>5</xdr:col>
                    <xdr:colOff>355600</xdr:colOff>
                    <xdr:row>77</xdr:row>
                    <xdr:rowOff>241300</xdr:rowOff>
                  </to>
                </anchor>
              </controlPr>
            </control>
          </mc:Choice>
        </mc:AlternateContent>
        <mc:AlternateContent xmlns:mc="http://schemas.openxmlformats.org/markup-compatibility/2006">
          <mc:Choice Requires="x14">
            <control shapeId="7258" r:id="rId66" name="Check Box 90">
              <controlPr defaultSize="0" autoFill="0" autoLine="0" autoPict="0">
                <anchor moveWithCells="1">
                  <from>
                    <xdr:col>5</xdr:col>
                    <xdr:colOff>114300</xdr:colOff>
                    <xdr:row>80</xdr:row>
                    <xdr:rowOff>0</xdr:rowOff>
                  </from>
                  <to>
                    <xdr:col>5</xdr:col>
                    <xdr:colOff>355600</xdr:colOff>
                    <xdr:row>81</xdr:row>
                    <xdr:rowOff>31750</xdr:rowOff>
                  </to>
                </anchor>
              </controlPr>
            </control>
          </mc:Choice>
        </mc:AlternateContent>
        <mc:AlternateContent xmlns:mc="http://schemas.openxmlformats.org/markup-compatibility/2006">
          <mc:Choice Requires="x14">
            <control shapeId="7259" r:id="rId67" name="Check Box 91">
              <controlPr defaultSize="0" autoFill="0" autoLine="0" autoPict="0">
                <anchor moveWithCells="1">
                  <from>
                    <xdr:col>5</xdr:col>
                    <xdr:colOff>114300</xdr:colOff>
                    <xdr:row>81</xdr:row>
                    <xdr:rowOff>0</xdr:rowOff>
                  </from>
                  <to>
                    <xdr:col>5</xdr:col>
                    <xdr:colOff>355600</xdr:colOff>
                    <xdr:row>81</xdr:row>
                    <xdr:rowOff>241300</xdr:rowOff>
                  </to>
                </anchor>
              </controlPr>
            </control>
          </mc:Choice>
        </mc:AlternateContent>
        <mc:AlternateContent xmlns:mc="http://schemas.openxmlformats.org/markup-compatibility/2006">
          <mc:Choice Requires="x14">
            <control shapeId="7260" r:id="rId68" name="Check Box 92">
              <controlPr defaultSize="0" autoFill="0" autoLine="0" autoPict="0">
                <anchor moveWithCells="1">
                  <from>
                    <xdr:col>5</xdr:col>
                    <xdr:colOff>114300</xdr:colOff>
                    <xdr:row>82</xdr:row>
                    <xdr:rowOff>0</xdr:rowOff>
                  </from>
                  <to>
                    <xdr:col>5</xdr:col>
                    <xdr:colOff>355600</xdr:colOff>
                    <xdr:row>83</xdr:row>
                    <xdr:rowOff>31750</xdr:rowOff>
                  </to>
                </anchor>
              </controlPr>
            </control>
          </mc:Choice>
        </mc:AlternateContent>
        <mc:AlternateContent xmlns:mc="http://schemas.openxmlformats.org/markup-compatibility/2006">
          <mc:Choice Requires="x14">
            <control shapeId="7261" r:id="rId69" name="Check Box 93">
              <controlPr defaultSize="0" autoFill="0" autoLine="0" autoPict="0">
                <anchor moveWithCells="1">
                  <from>
                    <xdr:col>5</xdr:col>
                    <xdr:colOff>114300</xdr:colOff>
                    <xdr:row>83</xdr:row>
                    <xdr:rowOff>0</xdr:rowOff>
                  </from>
                  <to>
                    <xdr:col>5</xdr:col>
                    <xdr:colOff>355600</xdr:colOff>
                    <xdr:row>84</xdr:row>
                    <xdr:rowOff>31750</xdr:rowOff>
                  </to>
                </anchor>
              </controlPr>
            </control>
          </mc:Choice>
        </mc:AlternateContent>
        <mc:AlternateContent xmlns:mc="http://schemas.openxmlformats.org/markup-compatibility/2006">
          <mc:Choice Requires="x14">
            <control shapeId="7262" r:id="rId70" name="Check Box 94">
              <controlPr defaultSize="0" autoFill="0" autoLine="0" autoPict="0">
                <anchor moveWithCells="1">
                  <from>
                    <xdr:col>5</xdr:col>
                    <xdr:colOff>114300</xdr:colOff>
                    <xdr:row>84</xdr:row>
                    <xdr:rowOff>0</xdr:rowOff>
                  </from>
                  <to>
                    <xdr:col>5</xdr:col>
                    <xdr:colOff>355600</xdr:colOff>
                    <xdr:row>85</xdr:row>
                    <xdr:rowOff>31750</xdr:rowOff>
                  </to>
                </anchor>
              </controlPr>
            </control>
          </mc:Choice>
        </mc:AlternateContent>
        <mc:AlternateContent xmlns:mc="http://schemas.openxmlformats.org/markup-compatibility/2006">
          <mc:Choice Requires="x14">
            <control shapeId="7263" r:id="rId71" name="Check Box 95">
              <controlPr defaultSize="0" autoFill="0" autoLine="0" autoPict="0">
                <anchor moveWithCells="1">
                  <from>
                    <xdr:col>5</xdr:col>
                    <xdr:colOff>114300</xdr:colOff>
                    <xdr:row>85</xdr:row>
                    <xdr:rowOff>0</xdr:rowOff>
                  </from>
                  <to>
                    <xdr:col>5</xdr:col>
                    <xdr:colOff>355600</xdr:colOff>
                    <xdr:row>85</xdr:row>
                    <xdr:rowOff>241300</xdr:rowOff>
                  </to>
                </anchor>
              </controlPr>
            </control>
          </mc:Choice>
        </mc:AlternateContent>
        <mc:AlternateContent xmlns:mc="http://schemas.openxmlformats.org/markup-compatibility/2006">
          <mc:Choice Requires="x14">
            <control shapeId="7264" r:id="rId72" name="Check Box 96">
              <controlPr defaultSize="0" autoFill="0" autoLine="0" autoPict="0">
                <anchor moveWithCells="1">
                  <from>
                    <xdr:col>5</xdr:col>
                    <xdr:colOff>114300</xdr:colOff>
                    <xdr:row>86</xdr:row>
                    <xdr:rowOff>0</xdr:rowOff>
                  </from>
                  <to>
                    <xdr:col>5</xdr:col>
                    <xdr:colOff>355600</xdr:colOff>
                    <xdr:row>86</xdr:row>
                    <xdr:rowOff>241300</xdr:rowOff>
                  </to>
                </anchor>
              </controlPr>
            </control>
          </mc:Choice>
        </mc:AlternateContent>
        <mc:AlternateContent xmlns:mc="http://schemas.openxmlformats.org/markup-compatibility/2006">
          <mc:Choice Requires="x14">
            <control shapeId="7265" r:id="rId73" name="Check Box 97">
              <controlPr defaultSize="0" autoFill="0" autoLine="0" autoPict="0">
                <anchor moveWithCells="1">
                  <from>
                    <xdr:col>5</xdr:col>
                    <xdr:colOff>114300</xdr:colOff>
                    <xdr:row>87</xdr:row>
                    <xdr:rowOff>0</xdr:rowOff>
                  </from>
                  <to>
                    <xdr:col>5</xdr:col>
                    <xdr:colOff>355600</xdr:colOff>
                    <xdr:row>88</xdr:row>
                    <xdr:rowOff>31750</xdr:rowOff>
                  </to>
                </anchor>
              </controlPr>
            </control>
          </mc:Choice>
        </mc:AlternateContent>
        <mc:AlternateContent xmlns:mc="http://schemas.openxmlformats.org/markup-compatibility/2006">
          <mc:Choice Requires="x14">
            <control shapeId="7266" r:id="rId74" name="Check Box 98">
              <controlPr defaultSize="0" autoFill="0" autoLine="0" autoPict="0">
                <anchor moveWithCells="1">
                  <from>
                    <xdr:col>5</xdr:col>
                    <xdr:colOff>114300</xdr:colOff>
                    <xdr:row>88</xdr:row>
                    <xdr:rowOff>0</xdr:rowOff>
                  </from>
                  <to>
                    <xdr:col>5</xdr:col>
                    <xdr:colOff>355600</xdr:colOff>
                    <xdr:row>88</xdr:row>
                    <xdr:rowOff>241300</xdr:rowOff>
                  </to>
                </anchor>
              </controlPr>
            </control>
          </mc:Choice>
        </mc:AlternateContent>
        <mc:AlternateContent xmlns:mc="http://schemas.openxmlformats.org/markup-compatibility/2006">
          <mc:Choice Requires="x14">
            <control shapeId="7269" r:id="rId75" name="Check Box 101">
              <controlPr defaultSize="0" autoFill="0" autoLine="0" autoPict="0">
                <anchor moveWithCells="1">
                  <from>
                    <xdr:col>5</xdr:col>
                    <xdr:colOff>114300</xdr:colOff>
                    <xdr:row>91</xdr:row>
                    <xdr:rowOff>0</xdr:rowOff>
                  </from>
                  <to>
                    <xdr:col>5</xdr:col>
                    <xdr:colOff>355600</xdr:colOff>
                    <xdr:row>92</xdr:row>
                    <xdr:rowOff>31750</xdr:rowOff>
                  </to>
                </anchor>
              </controlPr>
            </control>
          </mc:Choice>
        </mc:AlternateContent>
        <mc:AlternateContent xmlns:mc="http://schemas.openxmlformats.org/markup-compatibility/2006">
          <mc:Choice Requires="x14">
            <control shapeId="7270" r:id="rId76" name="Check Box 102">
              <controlPr defaultSize="0" autoFill="0" autoLine="0" autoPict="0">
                <anchor moveWithCells="1">
                  <from>
                    <xdr:col>5</xdr:col>
                    <xdr:colOff>114300</xdr:colOff>
                    <xdr:row>92</xdr:row>
                    <xdr:rowOff>0</xdr:rowOff>
                  </from>
                  <to>
                    <xdr:col>5</xdr:col>
                    <xdr:colOff>355600</xdr:colOff>
                    <xdr:row>92</xdr:row>
                    <xdr:rowOff>241300</xdr:rowOff>
                  </to>
                </anchor>
              </controlPr>
            </control>
          </mc:Choice>
        </mc:AlternateContent>
        <mc:AlternateContent xmlns:mc="http://schemas.openxmlformats.org/markup-compatibility/2006">
          <mc:Choice Requires="x14">
            <control shapeId="7271" r:id="rId77" name="Check Box 103">
              <controlPr defaultSize="0" autoFill="0" autoLine="0" autoPict="0">
                <anchor moveWithCells="1">
                  <from>
                    <xdr:col>5</xdr:col>
                    <xdr:colOff>114300</xdr:colOff>
                    <xdr:row>93</xdr:row>
                    <xdr:rowOff>0</xdr:rowOff>
                  </from>
                  <to>
                    <xdr:col>5</xdr:col>
                    <xdr:colOff>355600</xdr:colOff>
                    <xdr:row>94</xdr:row>
                    <xdr:rowOff>31750</xdr:rowOff>
                  </to>
                </anchor>
              </controlPr>
            </control>
          </mc:Choice>
        </mc:AlternateContent>
        <mc:AlternateContent xmlns:mc="http://schemas.openxmlformats.org/markup-compatibility/2006">
          <mc:Choice Requires="x14">
            <control shapeId="7272" r:id="rId78" name="Check Box 104">
              <controlPr defaultSize="0" autoFill="0" autoLine="0" autoPict="0">
                <anchor moveWithCells="1">
                  <from>
                    <xdr:col>5</xdr:col>
                    <xdr:colOff>114300</xdr:colOff>
                    <xdr:row>94</xdr:row>
                    <xdr:rowOff>0</xdr:rowOff>
                  </from>
                  <to>
                    <xdr:col>5</xdr:col>
                    <xdr:colOff>355600</xdr:colOff>
                    <xdr:row>95</xdr:row>
                    <xdr:rowOff>31750</xdr:rowOff>
                  </to>
                </anchor>
              </controlPr>
            </control>
          </mc:Choice>
        </mc:AlternateContent>
        <mc:AlternateContent xmlns:mc="http://schemas.openxmlformats.org/markup-compatibility/2006">
          <mc:Choice Requires="x14">
            <control shapeId="7273" r:id="rId79" name="Check Box 105">
              <controlPr defaultSize="0" autoFill="0" autoLine="0" autoPict="0">
                <anchor moveWithCells="1">
                  <from>
                    <xdr:col>5</xdr:col>
                    <xdr:colOff>114300</xdr:colOff>
                    <xdr:row>95</xdr:row>
                    <xdr:rowOff>0</xdr:rowOff>
                  </from>
                  <to>
                    <xdr:col>5</xdr:col>
                    <xdr:colOff>355600</xdr:colOff>
                    <xdr:row>96</xdr:row>
                    <xdr:rowOff>31750</xdr:rowOff>
                  </to>
                </anchor>
              </controlPr>
            </control>
          </mc:Choice>
        </mc:AlternateContent>
        <mc:AlternateContent xmlns:mc="http://schemas.openxmlformats.org/markup-compatibility/2006">
          <mc:Choice Requires="x14">
            <control shapeId="7274" r:id="rId80" name="Check Box 106">
              <controlPr defaultSize="0" autoFill="0" autoLine="0" autoPict="0">
                <anchor moveWithCells="1">
                  <from>
                    <xdr:col>5</xdr:col>
                    <xdr:colOff>114300</xdr:colOff>
                    <xdr:row>96</xdr:row>
                    <xdr:rowOff>0</xdr:rowOff>
                  </from>
                  <to>
                    <xdr:col>5</xdr:col>
                    <xdr:colOff>355600</xdr:colOff>
                    <xdr:row>97</xdr:row>
                    <xdr:rowOff>31750</xdr:rowOff>
                  </to>
                </anchor>
              </controlPr>
            </control>
          </mc:Choice>
        </mc:AlternateContent>
        <mc:AlternateContent xmlns:mc="http://schemas.openxmlformats.org/markup-compatibility/2006">
          <mc:Choice Requires="x14">
            <control shapeId="7275" r:id="rId81" name="Check Box 107">
              <controlPr defaultSize="0" autoFill="0" autoLine="0" autoPict="0">
                <anchor moveWithCells="1">
                  <from>
                    <xdr:col>5</xdr:col>
                    <xdr:colOff>114300</xdr:colOff>
                    <xdr:row>97</xdr:row>
                    <xdr:rowOff>0</xdr:rowOff>
                  </from>
                  <to>
                    <xdr:col>5</xdr:col>
                    <xdr:colOff>355600</xdr:colOff>
                    <xdr:row>97</xdr:row>
                    <xdr:rowOff>241300</xdr:rowOff>
                  </to>
                </anchor>
              </controlPr>
            </control>
          </mc:Choice>
        </mc:AlternateContent>
        <mc:AlternateContent xmlns:mc="http://schemas.openxmlformats.org/markup-compatibility/2006">
          <mc:Choice Requires="x14">
            <control shapeId="7278" r:id="rId82" name="Check Box 110">
              <controlPr defaultSize="0" autoFill="0" autoLine="0" autoPict="0">
                <anchor moveWithCells="1">
                  <from>
                    <xdr:col>5</xdr:col>
                    <xdr:colOff>114300</xdr:colOff>
                    <xdr:row>100</xdr:row>
                    <xdr:rowOff>0</xdr:rowOff>
                  </from>
                  <to>
                    <xdr:col>5</xdr:col>
                    <xdr:colOff>355600</xdr:colOff>
                    <xdr:row>100</xdr:row>
                    <xdr:rowOff>241300</xdr:rowOff>
                  </to>
                </anchor>
              </controlPr>
            </control>
          </mc:Choice>
        </mc:AlternateContent>
        <mc:AlternateContent xmlns:mc="http://schemas.openxmlformats.org/markup-compatibility/2006">
          <mc:Choice Requires="x14">
            <control shapeId="7279" r:id="rId83" name="Check Box 111">
              <controlPr defaultSize="0" autoFill="0" autoLine="0" autoPict="0">
                <anchor moveWithCells="1">
                  <from>
                    <xdr:col>5</xdr:col>
                    <xdr:colOff>114300</xdr:colOff>
                    <xdr:row>101</xdr:row>
                    <xdr:rowOff>0</xdr:rowOff>
                  </from>
                  <to>
                    <xdr:col>5</xdr:col>
                    <xdr:colOff>355600</xdr:colOff>
                    <xdr:row>102</xdr:row>
                    <xdr:rowOff>31750</xdr:rowOff>
                  </to>
                </anchor>
              </controlPr>
            </control>
          </mc:Choice>
        </mc:AlternateContent>
        <mc:AlternateContent xmlns:mc="http://schemas.openxmlformats.org/markup-compatibility/2006">
          <mc:Choice Requires="x14">
            <control shapeId="7280" r:id="rId84" name="Check Box 112">
              <controlPr defaultSize="0" autoFill="0" autoLine="0" autoPict="0">
                <anchor moveWithCells="1">
                  <from>
                    <xdr:col>5</xdr:col>
                    <xdr:colOff>114300</xdr:colOff>
                    <xdr:row>102</xdr:row>
                    <xdr:rowOff>0</xdr:rowOff>
                  </from>
                  <to>
                    <xdr:col>5</xdr:col>
                    <xdr:colOff>355600</xdr:colOff>
                    <xdr:row>103</xdr:row>
                    <xdr:rowOff>31750</xdr:rowOff>
                  </to>
                </anchor>
              </controlPr>
            </control>
          </mc:Choice>
        </mc:AlternateContent>
        <mc:AlternateContent xmlns:mc="http://schemas.openxmlformats.org/markup-compatibility/2006">
          <mc:Choice Requires="x14">
            <control shapeId="7281" r:id="rId85" name="Check Box 113">
              <controlPr defaultSize="0" autoFill="0" autoLine="0" autoPict="0">
                <anchor moveWithCells="1">
                  <from>
                    <xdr:col>5</xdr:col>
                    <xdr:colOff>114300</xdr:colOff>
                    <xdr:row>103</xdr:row>
                    <xdr:rowOff>0</xdr:rowOff>
                  </from>
                  <to>
                    <xdr:col>5</xdr:col>
                    <xdr:colOff>355600</xdr:colOff>
                    <xdr:row>103</xdr:row>
                    <xdr:rowOff>241300</xdr:rowOff>
                  </to>
                </anchor>
              </controlPr>
            </control>
          </mc:Choice>
        </mc:AlternateContent>
        <mc:AlternateContent xmlns:mc="http://schemas.openxmlformats.org/markup-compatibility/2006">
          <mc:Choice Requires="x14">
            <control shapeId="7282" r:id="rId86" name="Check Box 114">
              <controlPr defaultSize="0" autoFill="0" autoLine="0" autoPict="0">
                <anchor moveWithCells="1">
                  <from>
                    <xdr:col>5</xdr:col>
                    <xdr:colOff>114300</xdr:colOff>
                    <xdr:row>104</xdr:row>
                    <xdr:rowOff>0</xdr:rowOff>
                  </from>
                  <to>
                    <xdr:col>5</xdr:col>
                    <xdr:colOff>355600</xdr:colOff>
                    <xdr:row>104</xdr:row>
                    <xdr:rowOff>241300</xdr:rowOff>
                  </to>
                </anchor>
              </controlPr>
            </control>
          </mc:Choice>
        </mc:AlternateContent>
        <mc:AlternateContent xmlns:mc="http://schemas.openxmlformats.org/markup-compatibility/2006">
          <mc:Choice Requires="x14">
            <control shapeId="7285" r:id="rId87" name="Check Box 117">
              <controlPr defaultSize="0" autoFill="0" autoLine="0" autoPict="0">
                <anchor moveWithCells="1">
                  <from>
                    <xdr:col>5</xdr:col>
                    <xdr:colOff>114300</xdr:colOff>
                    <xdr:row>107</xdr:row>
                    <xdr:rowOff>0</xdr:rowOff>
                  </from>
                  <to>
                    <xdr:col>5</xdr:col>
                    <xdr:colOff>355600</xdr:colOff>
                    <xdr:row>107</xdr:row>
                    <xdr:rowOff>241300</xdr:rowOff>
                  </to>
                </anchor>
              </controlPr>
            </control>
          </mc:Choice>
        </mc:AlternateContent>
        <mc:AlternateContent xmlns:mc="http://schemas.openxmlformats.org/markup-compatibility/2006">
          <mc:Choice Requires="x14">
            <control shapeId="7286" r:id="rId88" name="Check Box 118">
              <controlPr defaultSize="0" autoFill="0" autoLine="0" autoPict="0">
                <anchor moveWithCells="1">
                  <from>
                    <xdr:col>5</xdr:col>
                    <xdr:colOff>114300</xdr:colOff>
                    <xdr:row>108</xdr:row>
                    <xdr:rowOff>0</xdr:rowOff>
                  </from>
                  <to>
                    <xdr:col>5</xdr:col>
                    <xdr:colOff>355600</xdr:colOff>
                    <xdr:row>108</xdr:row>
                    <xdr:rowOff>241300</xdr:rowOff>
                  </to>
                </anchor>
              </controlPr>
            </control>
          </mc:Choice>
        </mc:AlternateContent>
        <mc:AlternateContent xmlns:mc="http://schemas.openxmlformats.org/markup-compatibility/2006">
          <mc:Choice Requires="x14">
            <control shapeId="7287" r:id="rId89" name="Check Box 119">
              <controlPr defaultSize="0" autoFill="0" autoLine="0" autoPict="0">
                <anchor moveWithCells="1">
                  <from>
                    <xdr:col>5</xdr:col>
                    <xdr:colOff>114300</xdr:colOff>
                    <xdr:row>109</xdr:row>
                    <xdr:rowOff>0</xdr:rowOff>
                  </from>
                  <to>
                    <xdr:col>5</xdr:col>
                    <xdr:colOff>355600</xdr:colOff>
                    <xdr:row>109</xdr:row>
                    <xdr:rowOff>241300</xdr:rowOff>
                  </to>
                </anchor>
              </controlPr>
            </control>
          </mc:Choice>
        </mc:AlternateContent>
        <mc:AlternateContent xmlns:mc="http://schemas.openxmlformats.org/markup-compatibility/2006">
          <mc:Choice Requires="x14">
            <control shapeId="7288" r:id="rId90" name="Check Box 120">
              <controlPr defaultSize="0" autoFill="0" autoLine="0" autoPict="0">
                <anchor moveWithCells="1">
                  <from>
                    <xdr:col>5</xdr:col>
                    <xdr:colOff>114300</xdr:colOff>
                    <xdr:row>110</xdr:row>
                    <xdr:rowOff>0</xdr:rowOff>
                  </from>
                  <to>
                    <xdr:col>5</xdr:col>
                    <xdr:colOff>355600</xdr:colOff>
                    <xdr:row>110</xdr:row>
                    <xdr:rowOff>241300</xdr:rowOff>
                  </to>
                </anchor>
              </controlPr>
            </control>
          </mc:Choice>
        </mc:AlternateContent>
        <mc:AlternateContent xmlns:mc="http://schemas.openxmlformats.org/markup-compatibility/2006">
          <mc:Choice Requires="x14">
            <control shapeId="7289" r:id="rId91" name="Check Box 121">
              <controlPr defaultSize="0" autoFill="0" autoLine="0" autoPict="0">
                <anchor moveWithCells="1">
                  <from>
                    <xdr:col>5</xdr:col>
                    <xdr:colOff>114300</xdr:colOff>
                    <xdr:row>111</xdr:row>
                    <xdr:rowOff>0</xdr:rowOff>
                  </from>
                  <to>
                    <xdr:col>5</xdr:col>
                    <xdr:colOff>355600</xdr:colOff>
                    <xdr:row>111</xdr:row>
                    <xdr:rowOff>241300</xdr:rowOff>
                  </to>
                </anchor>
              </controlPr>
            </control>
          </mc:Choice>
        </mc:AlternateContent>
        <mc:AlternateContent xmlns:mc="http://schemas.openxmlformats.org/markup-compatibility/2006">
          <mc:Choice Requires="x14">
            <control shapeId="7292" r:id="rId92" name="Check Box 124">
              <controlPr defaultSize="0" autoFill="0" autoLine="0" autoPict="0">
                <anchor moveWithCells="1">
                  <from>
                    <xdr:col>5</xdr:col>
                    <xdr:colOff>114300</xdr:colOff>
                    <xdr:row>114</xdr:row>
                    <xdr:rowOff>0</xdr:rowOff>
                  </from>
                  <to>
                    <xdr:col>5</xdr:col>
                    <xdr:colOff>355600</xdr:colOff>
                    <xdr:row>114</xdr:row>
                    <xdr:rowOff>241300</xdr:rowOff>
                  </to>
                </anchor>
              </controlPr>
            </control>
          </mc:Choice>
        </mc:AlternateContent>
        <mc:AlternateContent xmlns:mc="http://schemas.openxmlformats.org/markup-compatibility/2006">
          <mc:Choice Requires="x14">
            <control shapeId="7293" r:id="rId93" name="Check Box 125">
              <controlPr defaultSize="0" autoFill="0" autoLine="0" autoPict="0">
                <anchor moveWithCells="1">
                  <from>
                    <xdr:col>5</xdr:col>
                    <xdr:colOff>114300</xdr:colOff>
                    <xdr:row>115</xdr:row>
                    <xdr:rowOff>0</xdr:rowOff>
                  </from>
                  <to>
                    <xdr:col>5</xdr:col>
                    <xdr:colOff>355600</xdr:colOff>
                    <xdr:row>115</xdr:row>
                    <xdr:rowOff>241300</xdr:rowOff>
                  </to>
                </anchor>
              </controlPr>
            </control>
          </mc:Choice>
        </mc:AlternateContent>
        <mc:AlternateContent xmlns:mc="http://schemas.openxmlformats.org/markup-compatibility/2006">
          <mc:Choice Requires="x14">
            <control shapeId="7294" r:id="rId94" name="Check Box 126">
              <controlPr defaultSize="0" autoFill="0" autoLine="0" autoPict="0">
                <anchor moveWithCells="1">
                  <from>
                    <xdr:col>5</xdr:col>
                    <xdr:colOff>114300</xdr:colOff>
                    <xdr:row>116</xdr:row>
                    <xdr:rowOff>0</xdr:rowOff>
                  </from>
                  <to>
                    <xdr:col>5</xdr:col>
                    <xdr:colOff>355600</xdr:colOff>
                    <xdr:row>117</xdr:row>
                    <xdr:rowOff>31750</xdr:rowOff>
                  </to>
                </anchor>
              </controlPr>
            </control>
          </mc:Choice>
        </mc:AlternateContent>
        <mc:AlternateContent xmlns:mc="http://schemas.openxmlformats.org/markup-compatibility/2006">
          <mc:Choice Requires="x14">
            <control shapeId="7295" r:id="rId95" name="Check Box 127">
              <controlPr defaultSize="0" autoFill="0" autoLine="0" autoPict="0">
                <anchor moveWithCells="1">
                  <from>
                    <xdr:col>5</xdr:col>
                    <xdr:colOff>114300</xdr:colOff>
                    <xdr:row>117</xdr:row>
                    <xdr:rowOff>0</xdr:rowOff>
                  </from>
                  <to>
                    <xdr:col>5</xdr:col>
                    <xdr:colOff>355600</xdr:colOff>
                    <xdr:row>118</xdr:row>
                    <xdr:rowOff>31750</xdr:rowOff>
                  </to>
                </anchor>
              </controlPr>
            </control>
          </mc:Choice>
        </mc:AlternateContent>
        <mc:AlternateContent xmlns:mc="http://schemas.openxmlformats.org/markup-compatibility/2006">
          <mc:Choice Requires="x14">
            <control shapeId="7296" r:id="rId96" name="Check Box 128">
              <controlPr defaultSize="0" autoFill="0" autoLine="0" autoPict="0">
                <anchor moveWithCells="1">
                  <from>
                    <xdr:col>5</xdr:col>
                    <xdr:colOff>114300</xdr:colOff>
                    <xdr:row>118</xdr:row>
                    <xdr:rowOff>0</xdr:rowOff>
                  </from>
                  <to>
                    <xdr:col>5</xdr:col>
                    <xdr:colOff>355600</xdr:colOff>
                    <xdr:row>118</xdr:row>
                    <xdr:rowOff>241300</xdr:rowOff>
                  </to>
                </anchor>
              </controlPr>
            </control>
          </mc:Choice>
        </mc:AlternateContent>
        <mc:AlternateContent xmlns:mc="http://schemas.openxmlformats.org/markup-compatibility/2006">
          <mc:Choice Requires="x14">
            <control shapeId="7297" r:id="rId97" name="Check Box 129">
              <controlPr defaultSize="0" autoFill="0" autoLine="0" autoPict="0">
                <anchor moveWithCells="1">
                  <from>
                    <xdr:col>5</xdr:col>
                    <xdr:colOff>114300</xdr:colOff>
                    <xdr:row>119</xdr:row>
                    <xdr:rowOff>0</xdr:rowOff>
                  </from>
                  <to>
                    <xdr:col>5</xdr:col>
                    <xdr:colOff>355600</xdr:colOff>
                    <xdr:row>120</xdr:row>
                    <xdr:rowOff>31750</xdr:rowOff>
                  </to>
                </anchor>
              </controlPr>
            </control>
          </mc:Choice>
        </mc:AlternateContent>
        <mc:AlternateContent xmlns:mc="http://schemas.openxmlformats.org/markup-compatibility/2006">
          <mc:Choice Requires="x14">
            <control shapeId="7300" r:id="rId98" name="Check Box 132">
              <controlPr defaultSize="0" autoFill="0" autoLine="0" autoPict="0">
                <anchor moveWithCells="1">
                  <from>
                    <xdr:col>5</xdr:col>
                    <xdr:colOff>114300</xdr:colOff>
                    <xdr:row>122</xdr:row>
                    <xdr:rowOff>0</xdr:rowOff>
                  </from>
                  <to>
                    <xdr:col>5</xdr:col>
                    <xdr:colOff>355600</xdr:colOff>
                    <xdr:row>122</xdr:row>
                    <xdr:rowOff>241300</xdr:rowOff>
                  </to>
                </anchor>
              </controlPr>
            </control>
          </mc:Choice>
        </mc:AlternateContent>
        <mc:AlternateContent xmlns:mc="http://schemas.openxmlformats.org/markup-compatibility/2006">
          <mc:Choice Requires="x14">
            <control shapeId="7301" r:id="rId99" name="Check Box 133">
              <controlPr defaultSize="0" autoFill="0" autoLine="0" autoPict="0">
                <anchor moveWithCells="1">
                  <from>
                    <xdr:col>5</xdr:col>
                    <xdr:colOff>114300</xdr:colOff>
                    <xdr:row>123</xdr:row>
                    <xdr:rowOff>0</xdr:rowOff>
                  </from>
                  <to>
                    <xdr:col>5</xdr:col>
                    <xdr:colOff>355600</xdr:colOff>
                    <xdr:row>124</xdr:row>
                    <xdr:rowOff>31750</xdr:rowOff>
                  </to>
                </anchor>
              </controlPr>
            </control>
          </mc:Choice>
        </mc:AlternateContent>
        <mc:AlternateContent xmlns:mc="http://schemas.openxmlformats.org/markup-compatibility/2006">
          <mc:Choice Requires="x14">
            <control shapeId="7302" r:id="rId100" name="Check Box 134">
              <controlPr defaultSize="0" autoFill="0" autoLine="0" autoPict="0">
                <anchor moveWithCells="1">
                  <from>
                    <xdr:col>5</xdr:col>
                    <xdr:colOff>114300</xdr:colOff>
                    <xdr:row>124</xdr:row>
                    <xdr:rowOff>0</xdr:rowOff>
                  </from>
                  <to>
                    <xdr:col>5</xdr:col>
                    <xdr:colOff>355600</xdr:colOff>
                    <xdr:row>125</xdr:row>
                    <xdr:rowOff>31750</xdr:rowOff>
                  </to>
                </anchor>
              </controlPr>
            </control>
          </mc:Choice>
        </mc:AlternateContent>
        <mc:AlternateContent xmlns:mc="http://schemas.openxmlformats.org/markup-compatibility/2006">
          <mc:Choice Requires="x14">
            <control shapeId="7303" r:id="rId101" name="Check Box 135">
              <controlPr defaultSize="0" autoFill="0" autoLine="0" autoPict="0">
                <anchor moveWithCells="1">
                  <from>
                    <xdr:col>5</xdr:col>
                    <xdr:colOff>114300</xdr:colOff>
                    <xdr:row>125</xdr:row>
                    <xdr:rowOff>0</xdr:rowOff>
                  </from>
                  <to>
                    <xdr:col>5</xdr:col>
                    <xdr:colOff>355600</xdr:colOff>
                    <xdr:row>126</xdr:row>
                    <xdr:rowOff>31750</xdr:rowOff>
                  </to>
                </anchor>
              </controlPr>
            </control>
          </mc:Choice>
        </mc:AlternateContent>
        <mc:AlternateContent xmlns:mc="http://schemas.openxmlformats.org/markup-compatibility/2006">
          <mc:Choice Requires="x14">
            <control shapeId="7304" r:id="rId102" name="Check Box 136">
              <controlPr defaultSize="0" autoFill="0" autoLine="0" autoPict="0">
                <anchor moveWithCells="1">
                  <from>
                    <xdr:col>5</xdr:col>
                    <xdr:colOff>114300</xdr:colOff>
                    <xdr:row>126</xdr:row>
                    <xdr:rowOff>0</xdr:rowOff>
                  </from>
                  <to>
                    <xdr:col>5</xdr:col>
                    <xdr:colOff>355600</xdr:colOff>
                    <xdr:row>127</xdr:row>
                    <xdr:rowOff>31750</xdr:rowOff>
                  </to>
                </anchor>
              </controlPr>
            </control>
          </mc:Choice>
        </mc:AlternateContent>
        <mc:AlternateContent xmlns:mc="http://schemas.openxmlformats.org/markup-compatibility/2006">
          <mc:Choice Requires="x14">
            <control shapeId="7307" r:id="rId103" name="Check Box 139">
              <controlPr defaultSize="0" autoFill="0" autoLine="0" autoPict="0">
                <anchor moveWithCells="1">
                  <from>
                    <xdr:col>5</xdr:col>
                    <xdr:colOff>114300</xdr:colOff>
                    <xdr:row>129</xdr:row>
                    <xdr:rowOff>0</xdr:rowOff>
                  </from>
                  <to>
                    <xdr:col>5</xdr:col>
                    <xdr:colOff>355600</xdr:colOff>
                    <xdr:row>129</xdr:row>
                    <xdr:rowOff>241300</xdr:rowOff>
                  </to>
                </anchor>
              </controlPr>
            </control>
          </mc:Choice>
        </mc:AlternateContent>
        <mc:AlternateContent xmlns:mc="http://schemas.openxmlformats.org/markup-compatibility/2006">
          <mc:Choice Requires="x14">
            <control shapeId="7308" r:id="rId104" name="Check Box 140">
              <controlPr defaultSize="0" autoFill="0" autoLine="0" autoPict="0">
                <anchor moveWithCells="1">
                  <from>
                    <xdr:col>5</xdr:col>
                    <xdr:colOff>114300</xdr:colOff>
                    <xdr:row>130</xdr:row>
                    <xdr:rowOff>0</xdr:rowOff>
                  </from>
                  <to>
                    <xdr:col>5</xdr:col>
                    <xdr:colOff>355600</xdr:colOff>
                    <xdr:row>131</xdr:row>
                    <xdr:rowOff>31750</xdr:rowOff>
                  </to>
                </anchor>
              </controlPr>
            </control>
          </mc:Choice>
        </mc:AlternateContent>
        <mc:AlternateContent xmlns:mc="http://schemas.openxmlformats.org/markup-compatibility/2006">
          <mc:Choice Requires="x14">
            <control shapeId="7309" r:id="rId105" name="Check Box 141">
              <controlPr defaultSize="0" autoFill="0" autoLine="0" autoPict="0">
                <anchor moveWithCells="1">
                  <from>
                    <xdr:col>5</xdr:col>
                    <xdr:colOff>114300</xdr:colOff>
                    <xdr:row>131</xdr:row>
                    <xdr:rowOff>0</xdr:rowOff>
                  </from>
                  <to>
                    <xdr:col>5</xdr:col>
                    <xdr:colOff>355600</xdr:colOff>
                    <xdr:row>131</xdr:row>
                    <xdr:rowOff>241300</xdr:rowOff>
                  </to>
                </anchor>
              </controlPr>
            </control>
          </mc:Choice>
        </mc:AlternateContent>
        <mc:AlternateContent xmlns:mc="http://schemas.openxmlformats.org/markup-compatibility/2006">
          <mc:Choice Requires="x14">
            <control shapeId="7310" r:id="rId106" name="Check Box 142">
              <controlPr defaultSize="0" autoFill="0" autoLine="0" autoPict="0">
                <anchor moveWithCells="1">
                  <from>
                    <xdr:col>5</xdr:col>
                    <xdr:colOff>114300</xdr:colOff>
                    <xdr:row>132</xdr:row>
                    <xdr:rowOff>0</xdr:rowOff>
                  </from>
                  <to>
                    <xdr:col>5</xdr:col>
                    <xdr:colOff>355600</xdr:colOff>
                    <xdr:row>133</xdr:row>
                    <xdr:rowOff>31750</xdr:rowOff>
                  </to>
                </anchor>
              </controlPr>
            </control>
          </mc:Choice>
        </mc:AlternateContent>
        <mc:AlternateContent xmlns:mc="http://schemas.openxmlformats.org/markup-compatibility/2006">
          <mc:Choice Requires="x14">
            <control shapeId="7311" r:id="rId107" name="Check Box 143">
              <controlPr defaultSize="0" autoFill="0" autoLine="0" autoPict="0">
                <anchor moveWithCells="1">
                  <from>
                    <xdr:col>5</xdr:col>
                    <xdr:colOff>114300</xdr:colOff>
                    <xdr:row>133</xdr:row>
                    <xdr:rowOff>0</xdr:rowOff>
                  </from>
                  <to>
                    <xdr:col>5</xdr:col>
                    <xdr:colOff>355600</xdr:colOff>
                    <xdr:row>133</xdr:row>
                    <xdr:rowOff>241300</xdr:rowOff>
                  </to>
                </anchor>
              </controlPr>
            </control>
          </mc:Choice>
        </mc:AlternateContent>
        <mc:AlternateContent xmlns:mc="http://schemas.openxmlformats.org/markup-compatibility/2006">
          <mc:Choice Requires="x14">
            <control shapeId="7314" r:id="rId108" name="Check Box 146">
              <controlPr defaultSize="0" autoFill="0" autoLine="0" autoPict="0">
                <anchor moveWithCells="1">
                  <from>
                    <xdr:col>5</xdr:col>
                    <xdr:colOff>114300</xdr:colOff>
                    <xdr:row>136</xdr:row>
                    <xdr:rowOff>0</xdr:rowOff>
                  </from>
                  <to>
                    <xdr:col>5</xdr:col>
                    <xdr:colOff>355600</xdr:colOff>
                    <xdr:row>136</xdr:row>
                    <xdr:rowOff>241300</xdr:rowOff>
                  </to>
                </anchor>
              </controlPr>
            </control>
          </mc:Choice>
        </mc:AlternateContent>
        <mc:AlternateContent xmlns:mc="http://schemas.openxmlformats.org/markup-compatibility/2006">
          <mc:Choice Requires="x14">
            <control shapeId="7315" r:id="rId109" name="Check Box 147">
              <controlPr defaultSize="0" autoFill="0" autoLine="0" autoPict="0">
                <anchor moveWithCells="1">
                  <from>
                    <xdr:col>5</xdr:col>
                    <xdr:colOff>114300</xdr:colOff>
                    <xdr:row>137</xdr:row>
                    <xdr:rowOff>0</xdr:rowOff>
                  </from>
                  <to>
                    <xdr:col>5</xdr:col>
                    <xdr:colOff>355600</xdr:colOff>
                    <xdr:row>137</xdr:row>
                    <xdr:rowOff>241300</xdr:rowOff>
                  </to>
                </anchor>
              </controlPr>
            </control>
          </mc:Choice>
        </mc:AlternateContent>
        <mc:AlternateContent xmlns:mc="http://schemas.openxmlformats.org/markup-compatibility/2006">
          <mc:Choice Requires="x14">
            <control shapeId="7316" r:id="rId110" name="Check Box 148">
              <controlPr defaultSize="0" autoFill="0" autoLine="0" autoPict="0">
                <anchor moveWithCells="1">
                  <from>
                    <xdr:col>5</xdr:col>
                    <xdr:colOff>114300</xdr:colOff>
                    <xdr:row>138</xdr:row>
                    <xdr:rowOff>0</xdr:rowOff>
                  </from>
                  <to>
                    <xdr:col>5</xdr:col>
                    <xdr:colOff>355600</xdr:colOff>
                    <xdr:row>139</xdr:row>
                    <xdr:rowOff>31750</xdr:rowOff>
                  </to>
                </anchor>
              </controlPr>
            </control>
          </mc:Choice>
        </mc:AlternateContent>
        <mc:AlternateContent xmlns:mc="http://schemas.openxmlformats.org/markup-compatibility/2006">
          <mc:Choice Requires="x14">
            <control shapeId="7317" r:id="rId111" name="Check Box 149">
              <controlPr defaultSize="0" autoFill="0" autoLine="0" autoPict="0">
                <anchor moveWithCells="1">
                  <from>
                    <xdr:col>5</xdr:col>
                    <xdr:colOff>114300</xdr:colOff>
                    <xdr:row>139</xdr:row>
                    <xdr:rowOff>0</xdr:rowOff>
                  </from>
                  <to>
                    <xdr:col>5</xdr:col>
                    <xdr:colOff>355600</xdr:colOff>
                    <xdr:row>139</xdr:row>
                    <xdr:rowOff>241300</xdr:rowOff>
                  </to>
                </anchor>
              </controlPr>
            </control>
          </mc:Choice>
        </mc:AlternateContent>
        <mc:AlternateContent xmlns:mc="http://schemas.openxmlformats.org/markup-compatibility/2006">
          <mc:Choice Requires="x14">
            <control shapeId="7318" r:id="rId112" name="Check Box 150">
              <controlPr defaultSize="0" autoFill="0" autoLine="0" autoPict="0">
                <anchor moveWithCells="1">
                  <from>
                    <xdr:col>5</xdr:col>
                    <xdr:colOff>114300</xdr:colOff>
                    <xdr:row>140</xdr:row>
                    <xdr:rowOff>0</xdr:rowOff>
                  </from>
                  <to>
                    <xdr:col>5</xdr:col>
                    <xdr:colOff>355600</xdr:colOff>
                    <xdr:row>141</xdr:row>
                    <xdr:rowOff>31750</xdr:rowOff>
                  </to>
                </anchor>
              </controlPr>
            </control>
          </mc:Choice>
        </mc:AlternateContent>
        <mc:AlternateContent xmlns:mc="http://schemas.openxmlformats.org/markup-compatibility/2006">
          <mc:Choice Requires="x14">
            <control shapeId="7319" r:id="rId113" name="Check Box 151">
              <controlPr defaultSize="0" autoFill="0" autoLine="0" autoPict="0">
                <anchor moveWithCells="1">
                  <from>
                    <xdr:col>5</xdr:col>
                    <xdr:colOff>114300</xdr:colOff>
                    <xdr:row>141</xdr:row>
                    <xdr:rowOff>0</xdr:rowOff>
                  </from>
                  <to>
                    <xdr:col>5</xdr:col>
                    <xdr:colOff>355600</xdr:colOff>
                    <xdr:row>142</xdr:row>
                    <xdr:rowOff>31750</xdr:rowOff>
                  </to>
                </anchor>
              </controlPr>
            </control>
          </mc:Choice>
        </mc:AlternateContent>
        <mc:AlternateContent xmlns:mc="http://schemas.openxmlformats.org/markup-compatibility/2006">
          <mc:Choice Requires="x14">
            <control shapeId="7322" r:id="rId114" name="Check Box 154">
              <controlPr defaultSize="0" autoFill="0" autoLine="0" autoPict="0">
                <anchor moveWithCells="1">
                  <from>
                    <xdr:col>5</xdr:col>
                    <xdr:colOff>114300</xdr:colOff>
                    <xdr:row>144</xdr:row>
                    <xdr:rowOff>0</xdr:rowOff>
                  </from>
                  <to>
                    <xdr:col>5</xdr:col>
                    <xdr:colOff>355600</xdr:colOff>
                    <xdr:row>145</xdr:row>
                    <xdr:rowOff>31750</xdr:rowOff>
                  </to>
                </anchor>
              </controlPr>
            </control>
          </mc:Choice>
        </mc:AlternateContent>
        <mc:AlternateContent xmlns:mc="http://schemas.openxmlformats.org/markup-compatibility/2006">
          <mc:Choice Requires="x14">
            <control shapeId="7323" r:id="rId115" name="Check Box 155">
              <controlPr defaultSize="0" autoFill="0" autoLine="0" autoPict="0">
                <anchor moveWithCells="1">
                  <from>
                    <xdr:col>5</xdr:col>
                    <xdr:colOff>114300</xdr:colOff>
                    <xdr:row>145</xdr:row>
                    <xdr:rowOff>0</xdr:rowOff>
                  </from>
                  <to>
                    <xdr:col>5</xdr:col>
                    <xdr:colOff>355600</xdr:colOff>
                    <xdr:row>146</xdr:row>
                    <xdr:rowOff>31750</xdr:rowOff>
                  </to>
                </anchor>
              </controlPr>
            </control>
          </mc:Choice>
        </mc:AlternateContent>
        <mc:AlternateContent xmlns:mc="http://schemas.openxmlformats.org/markup-compatibility/2006">
          <mc:Choice Requires="x14">
            <control shapeId="7324" r:id="rId116" name="Check Box 156">
              <controlPr defaultSize="0" autoFill="0" autoLine="0" autoPict="0">
                <anchor moveWithCells="1">
                  <from>
                    <xdr:col>5</xdr:col>
                    <xdr:colOff>114300</xdr:colOff>
                    <xdr:row>146</xdr:row>
                    <xdr:rowOff>0</xdr:rowOff>
                  </from>
                  <to>
                    <xdr:col>5</xdr:col>
                    <xdr:colOff>355600</xdr:colOff>
                    <xdr:row>147</xdr:row>
                    <xdr:rowOff>31750</xdr:rowOff>
                  </to>
                </anchor>
              </controlPr>
            </control>
          </mc:Choice>
        </mc:AlternateContent>
        <mc:AlternateContent xmlns:mc="http://schemas.openxmlformats.org/markup-compatibility/2006">
          <mc:Choice Requires="x14">
            <control shapeId="7325" r:id="rId117" name="Check Box 157">
              <controlPr defaultSize="0" autoFill="0" autoLine="0" autoPict="0">
                <anchor moveWithCells="1">
                  <from>
                    <xdr:col>5</xdr:col>
                    <xdr:colOff>114300</xdr:colOff>
                    <xdr:row>147</xdr:row>
                    <xdr:rowOff>0</xdr:rowOff>
                  </from>
                  <to>
                    <xdr:col>5</xdr:col>
                    <xdr:colOff>355600</xdr:colOff>
                    <xdr:row>148</xdr:row>
                    <xdr:rowOff>31750</xdr:rowOff>
                  </to>
                </anchor>
              </controlPr>
            </control>
          </mc:Choice>
        </mc:AlternateContent>
        <mc:AlternateContent xmlns:mc="http://schemas.openxmlformats.org/markup-compatibility/2006">
          <mc:Choice Requires="x14">
            <control shapeId="7326" r:id="rId118" name="Check Box 158">
              <controlPr defaultSize="0" autoFill="0" autoLine="0" autoPict="0">
                <anchor moveWithCells="1">
                  <from>
                    <xdr:col>5</xdr:col>
                    <xdr:colOff>114300</xdr:colOff>
                    <xdr:row>148</xdr:row>
                    <xdr:rowOff>0</xdr:rowOff>
                  </from>
                  <to>
                    <xdr:col>5</xdr:col>
                    <xdr:colOff>355600</xdr:colOff>
                    <xdr:row>149</xdr:row>
                    <xdr:rowOff>31750</xdr:rowOff>
                  </to>
                </anchor>
              </controlPr>
            </control>
          </mc:Choice>
        </mc:AlternateContent>
        <mc:AlternateContent xmlns:mc="http://schemas.openxmlformats.org/markup-compatibility/2006">
          <mc:Choice Requires="x14">
            <control shapeId="7327" r:id="rId119" name="Check Box 159">
              <controlPr defaultSize="0" autoFill="0" autoLine="0" autoPict="0">
                <anchor moveWithCells="1">
                  <from>
                    <xdr:col>5</xdr:col>
                    <xdr:colOff>114300</xdr:colOff>
                    <xdr:row>149</xdr:row>
                    <xdr:rowOff>0</xdr:rowOff>
                  </from>
                  <to>
                    <xdr:col>5</xdr:col>
                    <xdr:colOff>355600</xdr:colOff>
                    <xdr:row>150</xdr:row>
                    <xdr:rowOff>31750</xdr:rowOff>
                  </to>
                </anchor>
              </controlPr>
            </control>
          </mc:Choice>
        </mc:AlternateContent>
        <mc:AlternateContent xmlns:mc="http://schemas.openxmlformats.org/markup-compatibility/2006">
          <mc:Choice Requires="x14">
            <control shapeId="7328" r:id="rId120" name="Check Box 160">
              <controlPr defaultSize="0" autoFill="0" autoLine="0" autoPict="0">
                <anchor moveWithCells="1">
                  <from>
                    <xdr:col>5</xdr:col>
                    <xdr:colOff>114300</xdr:colOff>
                    <xdr:row>150</xdr:row>
                    <xdr:rowOff>0</xdr:rowOff>
                  </from>
                  <to>
                    <xdr:col>5</xdr:col>
                    <xdr:colOff>355600</xdr:colOff>
                    <xdr:row>151</xdr:row>
                    <xdr:rowOff>31750</xdr:rowOff>
                  </to>
                </anchor>
              </controlPr>
            </control>
          </mc:Choice>
        </mc:AlternateContent>
        <mc:AlternateContent xmlns:mc="http://schemas.openxmlformats.org/markup-compatibility/2006">
          <mc:Choice Requires="x14">
            <control shapeId="7329" r:id="rId121" name="Check Box 161">
              <controlPr defaultSize="0" autoFill="0" autoLine="0" autoPict="0">
                <anchor moveWithCells="1">
                  <from>
                    <xdr:col>5</xdr:col>
                    <xdr:colOff>114300</xdr:colOff>
                    <xdr:row>151</xdr:row>
                    <xdr:rowOff>0</xdr:rowOff>
                  </from>
                  <to>
                    <xdr:col>5</xdr:col>
                    <xdr:colOff>355600</xdr:colOff>
                    <xdr:row>152</xdr:row>
                    <xdr:rowOff>31750</xdr:rowOff>
                  </to>
                </anchor>
              </controlPr>
            </control>
          </mc:Choice>
        </mc:AlternateContent>
        <mc:AlternateContent xmlns:mc="http://schemas.openxmlformats.org/markup-compatibility/2006">
          <mc:Choice Requires="x14">
            <control shapeId="7330" r:id="rId122" name="Check Box 162">
              <controlPr defaultSize="0" autoFill="0" autoLine="0" autoPict="0">
                <anchor moveWithCells="1">
                  <from>
                    <xdr:col>5</xdr:col>
                    <xdr:colOff>114300</xdr:colOff>
                    <xdr:row>152</xdr:row>
                    <xdr:rowOff>0</xdr:rowOff>
                  </from>
                  <to>
                    <xdr:col>5</xdr:col>
                    <xdr:colOff>355600</xdr:colOff>
                    <xdr:row>153</xdr:row>
                    <xdr:rowOff>31750</xdr:rowOff>
                  </to>
                </anchor>
              </controlPr>
            </control>
          </mc:Choice>
        </mc:AlternateContent>
        <mc:AlternateContent xmlns:mc="http://schemas.openxmlformats.org/markup-compatibility/2006">
          <mc:Choice Requires="x14">
            <control shapeId="7331" r:id="rId123" name="Check Box 163">
              <controlPr defaultSize="0" autoFill="0" autoLine="0" autoPict="0">
                <anchor moveWithCells="1">
                  <from>
                    <xdr:col>5</xdr:col>
                    <xdr:colOff>114300</xdr:colOff>
                    <xdr:row>153</xdr:row>
                    <xdr:rowOff>0</xdr:rowOff>
                  </from>
                  <to>
                    <xdr:col>5</xdr:col>
                    <xdr:colOff>355600</xdr:colOff>
                    <xdr:row>154</xdr:row>
                    <xdr:rowOff>31750</xdr:rowOff>
                  </to>
                </anchor>
              </controlPr>
            </control>
          </mc:Choice>
        </mc:AlternateContent>
        <mc:AlternateContent xmlns:mc="http://schemas.openxmlformats.org/markup-compatibility/2006">
          <mc:Choice Requires="x14">
            <control shapeId="7332" r:id="rId124" name="Check Box 164">
              <controlPr defaultSize="0" autoFill="0" autoLine="0" autoPict="0">
                <anchor moveWithCells="1">
                  <from>
                    <xdr:col>5</xdr:col>
                    <xdr:colOff>114300</xdr:colOff>
                    <xdr:row>154</xdr:row>
                    <xdr:rowOff>0</xdr:rowOff>
                  </from>
                  <to>
                    <xdr:col>5</xdr:col>
                    <xdr:colOff>355600</xdr:colOff>
                    <xdr:row>155</xdr:row>
                    <xdr:rowOff>31750</xdr:rowOff>
                  </to>
                </anchor>
              </controlPr>
            </control>
          </mc:Choice>
        </mc:AlternateContent>
        <mc:AlternateContent xmlns:mc="http://schemas.openxmlformats.org/markup-compatibility/2006">
          <mc:Choice Requires="x14">
            <control shapeId="7333" r:id="rId125" name="Check Box 165">
              <controlPr defaultSize="0" autoFill="0" autoLine="0" autoPict="0">
                <anchor moveWithCells="1">
                  <from>
                    <xdr:col>5</xdr:col>
                    <xdr:colOff>114300</xdr:colOff>
                    <xdr:row>155</xdr:row>
                    <xdr:rowOff>0</xdr:rowOff>
                  </from>
                  <to>
                    <xdr:col>5</xdr:col>
                    <xdr:colOff>355600</xdr:colOff>
                    <xdr:row>156</xdr:row>
                    <xdr:rowOff>31750</xdr:rowOff>
                  </to>
                </anchor>
              </controlPr>
            </control>
          </mc:Choice>
        </mc:AlternateContent>
        <mc:AlternateContent xmlns:mc="http://schemas.openxmlformats.org/markup-compatibility/2006">
          <mc:Choice Requires="x14">
            <control shapeId="7335" r:id="rId126" name="Check Box 167">
              <controlPr defaultSize="0" autoFill="0" autoLine="0" autoPict="0">
                <anchor moveWithCells="1">
                  <from>
                    <xdr:col>5</xdr:col>
                    <xdr:colOff>114300</xdr:colOff>
                    <xdr:row>166</xdr:row>
                    <xdr:rowOff>0</xdr:rowOff>
                  </from>
                  <to>
                    <xdr:col>5</xdr:col>
                    <xdr:colOff>355600</xdr:colOff>
                    <xdr:row>167</xdr:row>
                    <xdr:rowOff>31750</xdr:rowOff>
                  </to>
                </anchor>
              </controlPr>
            </control>
          </mc:Choice>
        </mc:AlternateContent>
        <mc:AlternateContent xmlns:mc="http://schemas.openxmlformats.org/markup-compatibility/2006">
          <mc:Choice Requires="x14">
            <control shapeId="7336" r:id="rId127" name="Check Box 168">
              <controlPr defaultSize="0" autoFill="0" autoLine="0" autoPict="0">
                <anchor moveWithCells="1">
                  <from>
                    <xdr:col>5</xdr:col>
                    <xdr:colOff>114300</xdr:colOff>
                    <xdr:row>167</xdr:row>
                    <xdr:rowOff>0</xdr:rowOff>
                  </from>
                  <to>
                    <xdr:col>5</xdr:col>
                    <xdr:colOff>355600</xdr:colOff>
                    <xdr:row>168</xdr:row>
                    <xdr:rowOff>31750</xdr:rowOff>
                  </to>
                </anchor>
              </controlPr>
            </control>
          </mc:Choice>
        </mc:AlternateContent>
        <mc:AlternateContent xmlns:mc="http://schemas.openxmlformats.org/markup-compatibility/2006">
          <mc:Choice Requires="x14">
            <control shapeId="7337" r:id="rId128" name="Check Box 169">
              <controlPr defaultSize="0" autoFill="0" autoLine="0" autoPict="0">
                <anchor moveWithCells="1">
                  <from>
                    <xdr:col>5</xdr:col>
                    <xdr:colOff>114300</xdr:colOff>
                    <xdr:row>168</xdr:row>
                    <xdr:rowOff>0</xdr:rowOff>
                  </from>
                  <to>
                    <xdr:col>5</xdr:col>
                    <xdr:colOff>355600</xdr:colOff>
                    <xdr:row>168</xdr:row>
                    <xdr:rowOff>241300</xdr:rowOff>
                  </to>
                </anchor>
              </controlPr>
            </control>
          </mc:Choice>
        </mc:AlternateContent>
        <mc:AlternateContent xmlns:mc="http://schemas.openxmlformats.org/markup-compatibility/2006">
          <mc:Choice Requires="x14">
            <control shapeId="7338" r:id="rId129" name="Check Box 170">
              <controlPr defaultSize="0" autoFill="0" autoLine="0" autoPict="0">
                <anchor moveWithCells="1">
                  <from>
                    <xdr:col>6</xdr:col>
                    <xdr:colOff>114300</xdr:colOff>
                    <xdr:row>65</xdr:row>
                    <xdr:rowOff>0</xdr:rowOff>
                  </from>
                  <to>
                    <xdr:col>6</xdr:col>
                    <xdr:colOff>355600</xdr:colOff>
                    <xdr:row>65</xdr:row>
                    <xdr:rowOff>241300</xdr:rowOff>
                  </to>
                </anchor>
              </controlPr>
            </control>
          </mc:Choice>
        </mc:AlternateContent>
        <mc:AlternateContent xmlns:mc="http://schemas.openxmlformats.org/markup-compatibility/2006">
          <mc:Choice Requires="x14">
            <control shapeId="7339" r:id="rId130" name="Check Box 171">
              <controlPr defaultSize="0" autoFill="0" autoLine="0" autoPict="0">
                <anchor moveWithCells="1">
                  <from>
                    <xdr:col>6</xdr:col>
                    <xdr:colOff>114300</xdr:colOff>
                    <xdr:row>76</xdr:row>
                    <xdr:rowOff>0</xdr:rowOff>
                  </from>
                  <to>
                    <xdr:col>6</xdr:col>
                    <xdr:colOff>355600</xdr:colOff>
                    <xdr:row>76</xdr:row>
                    <xdr:rowOff>241300</xdr:rowOff>
                  </to>
                </anchor>
              </controlPr>
            </control>
          </mc:Choice>
        </mc:AlternateContent>
        <mc:AlternateContent xmlns:mc="http://schemas.openxmlformats.org/markup-compatibility/2006">
          <mc:Choice Requires="x14">
            <control shapeId="7340" r:id="rId131" name="Check Box 172">
              <controlPr defaultSize="0" autoFill="0" autoLine="0" autoPict="0">
                <anchor moveWithCells="1">
                  <from>
                    <xdr:col>6</xdr:col>
                    <xdr:colOff>114300</xdr:colOff>
                    <xdr:row>77</xdr:row>
                    <xdr:rowOff>0</xdr:rowOff>
                  </from>
                  <to>
                    <xdr:col>6</xdr:col>
                    <xdr:colOff>355600</xdr:colOff>
                    <xdr:row>77</xdr:row>
                    <xdr:rowOff>241300</xdr:rowOff>
                  </to>
                </anchor>
              </controlPr>
            </control>
          </mc:Choice>
        </mc:AlternateContent>
        <mc:AlternateContent xmlns:mc="http://schemas.openxmlformats.org/markup-compatibility/2006">
          <mc:Choice Requires="x14">
            <control shapeId="7341" r:id="rId132" name="Check Box 173">
              <controlPr defaultSize="0" autoFill="0" autoLine="0" autoPict="0">
                <anchor moveWithCells="1">
                  <from>
                    <xdr:col>6</xdr:col>
                    <xdr:colOff>114300</xdr:colOff>
                    <xdr:row>86</xdr:row>
                    <xdr:rowOff>0</xdr:rowOff>
                  </from>
                  <to>
                    <xdr:col>6</xdr:col>
                    <xdr:colOff>355600</xdr:colOff>
                    <xdr:row>86</xdr:row>
                    <xdr:rowOff>241300</xdr:rowOff>
                  </to>
                </anchor>
              </controlPr>
            </control>
          </mc:Choice>
        </mc:AlternateContent>
        <mc:AlternateContent xmlns:mc="http://schemas.openxmlformats.org/markup-compatibility/2006">
          <mc:Choice Requires="x14">
            <control shapeId="7342" r:id="rId133" name="Check Box 174">
              <controlPr defaultSize="0" autoFill="0" autoLine="0" autoPict="0">
                <anchor moveWithCells="1">
                  <from>
                    <xdr:col>6</xdr:col>
                    <xdr:colOff>114300</xdr:colOff>
                    <xdr:row>111</xdr:row>
                    <xdr:rowOff>0</xdr:rowOff>
                  </from>
                  <to>
                    <xdr:col>6</xdr:col>
                    <xdr:colOff>355600</xdr:colOff>
                    <xdr:row>111</xdr:row>
                    <xdr:rowOff>241300</xdr:rowOff>
                  </to>
                </anchor>
              </controlPr>
            </control>
          </mc:Choice>
        </mc:AlternateContent>
        <mc:AlternateContent xmlns:mc="http://schemas.openxmlformats.org/markup-compatibility/2006">
          <mc:Choice Requires="x14">
            <control shapeId="7343" r:id="rId134" name="Check Box 175">
              <controlPr defaultSize="0" autoFill="0" autoLine="0" autoPict="0">
                <anchor moveWithCells="1">
                  <from>
                    <xdr:col>6</xdr:col>
                    <xdr:colOff>114300</xdr:colOff>
                    <xdr:row>114</xdr:row>
                    <xdr:rowOff>0</xdr:rowOff>
                  </from>
                  <to>
                    <xdr:col>6</xdr:col>
                    <xdr:colOff>355600</xdr:colOff>
                    <xdr:row>114</xdr:row>
                    <xdr:rowOff>241300</xdr:rowOff>
                  </to>
                </anchor>
              </controlPr>
            </control>
          </mc:Choice>
        </mc:AlternateContent>
        <mc:AlternateContent xmlns:mc="http://schemas.openxmlformats.org/markup-compatibility/2006">
          <mc:Choice Requires="x14">
            <control shapeId="7344" r:id="rId135" name="Check Box 176">
              <controlPr defaultSize="0" autoFill="0" autoLine="0" autoPict="0">
                <anchor moveWithCells="1">
                  <from>
                    <xdr:col>6</xdr:col>
                    <xdr:colOff>114300</xdr:colOff>
                    <xdr:row>133</xdr:row>
                    <xdr:rowOff>0</xdr:rowOff>
                  </from>
                  <to>
                    <xdr:col>6</xdr:col>
                    <xdr:colOff>355600</xdr:colOff>
                    <xdr:row>133</xdr:row>
                    <xdr:rowOff>241300</xdr:rowOff>
                  </to>
                </anchor>
              </controlPr>
            </control>
          </mc:Choice>
        </mc:AlternateContent>
        <mc:AlternateContent xmlns:mc="http://schemas.openxmlformats.org/markup-compatibility/2006">
          <mc:Choice Requires="x14">
            <control shapeId="7347" r:id="rId136" name="Check Box 179">
              <controlPr defaultSize="0" autoFill="0" autoLine="0" autoPict="0">
                <anchor moveWithCells="1">
                  <from>
                    <xdr:col>5</xdr:col>
                    <xdr:colOff>114300</xdr:colOff>
                    <xdr:row>162</xdr:row>
                    <xdr:rowOff>0</xdr:rowOff>
                  </from>
                  <to>
                    <xdr:col>5</xdr:col>
                    <xdr:colOff>355600</xdr:colOff>
                    <xdr:row>162</xdr:row>
                    <xdr:rowOff>241300</xdr:rowOff>
                  </to>
                </anchor>
              </controlPr>
            </control>
          </mc:Choice>
        </mc:AlternateContent>
        <mc:AlternateContent xmlns:mc="http://schemas.openxmlformats.org/markup-compatibility/2006">
          <mc:Choice Requires="x14">
            <control shapeId="7348" r:id="rId137" name="Check Box 180">
              <controlPr defaultSize="0" autoFill="0" autoLine="0" autoPict="0">
                <anchor moveWithCells="1">
                  <from>
                    <xdr:col>5</xdr:col>
                    <xdr:colOff>114300</xdr:colOff>
                    <xdr:row>163</xdr:row>
                    <xdr:rowOff>0</xdr:rowOff>
                  </from>
                  <to>
                    <xdr:col>5</xdr:col>
                    <xdr:colOff>355600</xdr:colOff>
                    <xdr:row>163</xdr:row>
                    <xdr:rowOff>241300</xdr:rowOff>
                  </to>
                </anchor>
              </controlPr>
            </control>
          </mc:Choice>
        </mc:AlternateContent>
        <mc:AlternateContent xmlns:mc="http://schemas.openxmlformats.org/markup-compatibility/2006">
          <mc:Choice Requires="x14">
            <control shapeId="7349" r:id="rId138" name="Check Box 181">
              <controlPr defaultSize="0" autoFill="0" autoLine="0" autoPict="0">
                <anchor moveWithCells="1">
                  <from>
                    <xdr:col>5</xdr:col>
                    <xdr:colOff>114300</xdr:colOff>
                    <xdr:row>164</xdr:row>
                    <xdr:rowOff>0</xdr:rowOff>
                  </from>
                  <to>
                    <xdr:col>5</xdr:col>
                    <xdr:colOff>355600</xdr:colOff>
                    <xdr:row>165</xdr:row>
                    <xdr:rowOff>31750</xdr:rowOff>
                  </to>
                </anchor>
              </controlPr>
            </control>
          </mc:Choice>
        </mc:AlternateContent>
        <mc:AlternateContent xmlns:mc="http://schemas.openxmlformats.org/markup-compatibility/2006">
          <mc:Choice Requires="x14">
            <control shapeId="7352" r:id="rId139" name="Check Box 184">
              <controlPr defaultSize="0" autoFill="0" autoLine="0" autoPict="0">
                <anchor moveWithCells="1">
                  <from>
                    <xdr:col>6</xdr:col>
                    <xdr:colOff>95250</xdr:colOff>
                    <xdr:row>162</xdr:row>
                    <xdr:rowOff>0</xdr:rowOff>
                  </from>
                  <to>
                    <xdr:col>6</xdr:col>
                    <xdr:colOff>336550</xdr:colOff>
                    <xdr:row>162</xdr:row>
                    <xdr:rowOff>241300</xdr:rowOff>
                  </to>
                </anchor>
              </controlPr>
            </control>
          </mc:Choice>
        </mc:AlternateContent>
        <mc:AlternateContent xmlns:mc="http://schemas.openxmlformats.org/markup-compatibility/2006">
          <mc:Choice Requires="x14">
            <control shapeId="7353" r:id="rId140" name="Check Box 185">
              <controlPr defaultSize="0" autoFill="0" autoLine="0" autoPict="0">
                <anchor moveWithCells="1">
                  <from>
                    <xdr:col>6</xdr:col>
                    <xdr:colOff>95250</xdr:colOff>
                    <xdr:row>163</xdr:row>
                    <xdr:rowOff>0</xdr:rowOff>
                  </from>
                  <to>
                    <xdr:col>6</xdr:col>
                    <xdr:colOff>336550</xdr:colOff>
                    <xdr:row>163</xdr:row>
                    <xdr:rowOff>241300</xdr:rowOff>
                  </to>
                </anchor>
              </controlPr>
            </control>
          </mc:Choice>
        </mc:AlternateContent>
        <mc:AlternateContent xmlns:mc="http://schemas.openxmlformats.org/markup-compatibility/2006">
          <mc:Choice Requires="x14">
            <control shapeId="7354" r:id="rId141" name="Check Box 186">
              <controlPr defaultSize="0" autoFill="0" autoLine="0" autoPict="0">
                <anchor moveWithCells="1">
                  <from>
                    <xdr:col>6</xdr:col>
                    <xdr:colOff>95250</xdr:colOff>
                    <xdr:row>164</xdr:row>
                    <xdr:rowOff>0</xdr:rowOff>
                  </from>
                  <to>
                    <xdr:col>6</xdr:col>
                    <xdr:colOff>336550</xdr:colOff>
                    <xdr:row>165</xdr:row>
                    <xdr:rowOff>31750</xdr:rowOff>
                  </to>
                </anchor>
              </controlPr>
            </control>
          </mc:Choice>
        </mc:AlternateContent>
        <mc:AlternateContent xmlns:mc="http://schemas.openxmlformats.org/markup-compatibility/2006">
          <mc:Choice Requires="x14">
            <control shapeId="7355" r:id="rId142" name="Group Box 187">
              <controlPr defaultSize="0" autoFill="0" autoPict="0">
                <anchor moveWithCells="1">
                  <from>
                    <xdr:col>5</xdr:col>
                    <xdr:colOff>76200</xdr:colOff>
                    <xdr:row>171</xdr:row>
                    <xdr:rowOff>31750</xdr:rowOff>
                  </from>
                  <to>
                    <xdr:col>7</xdr:col>
                    <xdr:colOff>419100</xdr:colOff>
                    <xdr:row>171</xdr:row>
                    <xdr:rowOff>247650</xdr:rowOff>
                  </to>
                </anchor>
              </controlPr>
            </control>
          </mc:Choice>
        </mc:AlternateContent>
        <mc:AlternateContent xmlns:mc="http://schemas.openxmlformats.org/markup-compatibility/2006">
          <mc:Choice Requires="x14">
            <control shapeId="7356" r:id="rId143" name="Option Button 188">
              <controlPr defaultSize="0" autoFill="0" autoLine="0" autoPict="0">
                <anchor moveWithCells="1">
                  <from>
                    <xdr:col>5</xdr:col>
                    <xdr:colOff>95250</xdr:colOff>
                    <xdr:row>171</xdr:row>
                    <xdr:rowOff>76200</xdr:rowOff>
                  </from>
                  <to>
                    <xdr:col>5</xdr:col>
                    <xdr:colOff>323850</xdr:colOff>
                    <xdr:row>171</xdr:row>
                    <xdr:rowOff>209550</xdr:rowOff>
                  </to>
                </anchor>
              </controlPr>
            </control>
          </mc:Choice>
        </mc:AlternateContent>
        <mc:AlternateContent xmlns:mc="http://schemas.openxmlformats.org/markup-compatibility/2006">
          <mc:Choice Requires="x14">
            <control shapeId="7357" r:id="rId144" name="Option Button 189">
              <controlPr defaultSize="0" autoFill="0" autoLine="0" autoPict="0">
                <anchor moveWithCells="1">
                  <from>
                    <xdr:col>6</xdr:col>
                    <xdr:colOff>76200</xdr:colOff>
                    <xdr:row>171</xdr:row>
                    <xdr:rowOff>76200</xdr:rowOff>
                  </from>
                  <to>
                    <xdr:col>6</xdr:col>
                    <xdr:colOff>298450</xdr:colOff>
                    <xdr:row>171</xdr:row>
                    <xdr:rowOff>209550</xdr:rowOff>
                  </to>
                </anchor>
              </controlPr>
            </control>
          </mc:Choice>
        </mc:AlternateContent>
        <mc:AlternateContent xmlns:mc="http://schemas.openxmlformats.org/markup-compatibility/2006">
          <mc:Choice Requires="x14">
            <control shapeId="7358" r:id="rId145" name="Option Button 190">
              <controlPr defaultSize="0" autoFill="0" autoLine="0" autoPict="0">
                <anchor moveWithCells="1">
                  <from>
                    <xdr:col>7</xdr:col>
                    <xdr:colOff>50800</xdr:colOff>
                    <xdr:row>171</xdr:row>
                    <xdr:rowOff>76200</xdr:rowOff>
                  </from>
                  <to>
                    <xdr:col>7</xdr:col>
                    <xdr:colOff>247650</xdr:colOff>
                    <xdr:row>171</xdr:row>
                    <xdr:rowOff>209550</xdr:rowOff>
                  </to>
                </anchor>
              </controlPr>
            </control>
          </mc:Choice>
        </mc:AlternateContent>
        <mc:AlternateContent xmlns:mc="http://schemas.openxmlformats.org/markup-compatibility/2006">
          <mc:Choice Requires="x14">
            <control shapeId="7359" r:id="rId146" name="Group Box 191">
              <controlPr defaultSize="0" autoFill="0" autoPict="0">
                <anchor moveWithCells="1">
                  <from>
                    <xdr:col>5</xdr:col>
                    <xdr:colOff>76200</xdr:colOff>
                    <xdr:row>170</xdr:row>
                    <xdr:rowOff>31750</xdr:rowOff>
                  </from>
                  <to>
                    <xdr:col>7</xdr:col>
                    <xdr:colOff>419100</xdr:colOff>
                    <xdr:row>170</xdr:row>
                    <xdr:rowOff>247650</xdr:rowOff>
                  </to>
                </anchor>
              </controlPr>
            </control>
          </mc:Choice>
        </mc:AlternateContent>
        <mc:AlternateContent xmlns:mc="http://schemas.openxmlformats.org/markup-compatibility/2006">
          <mc:Choice Requires="x14">
            <control shapeId="7360" r:id="rId147" name="Option Button 192">
              <controlPr defaultSize="0" autoFill="0" autoLine="0" autoPict="0">
                <anchor moveWithCells="1">
                  <from>
                    <xdr:col>5</xdr:col>
                    <xdr:colOff>95250</xdr:colOff>
                    <xdr:row>170</xdr:row>
                    <xdr:rowOff>76200</xdr:rowOff>
                  </from>
                  <to>
                    <xdr:col>5</xdr:col>
                    <xdr:colOff>323850</xdr:colOff>
                    <xdr:row>170</xdr:row>
                    <xdr:rowOff>209550</xdr:rowOff>
                  </to>
                </anchor>
              </controlPr>
            </control>
          </mc:Choice>
        </mc:AlternateContent>
        <mc:AlternateContent xmlns:mc="http://schemas.openxmlformats.org/markup-compatibility/2006">
          <mc:Choice Requires="x14">
            <control shapeId="7361" r:id="rId148" name="Option Button 193">
              <controlPr defaultSize="0" autoFill="0" autoLine="0" autoPict="0">
                <anchor moveWithCells="1">
                  <from>
                    <xdr:col>6</xdr:col>
                    <xdr:colOff>76200</xdr:colOff>
                    <xdr:row>170</xdr:row>
                    <xdr:rowOff>76200</xdr:rowOff>
                  </from>
                  <to>
                    <xdr:col>6</xdr:col>
                    <xdr:colOff>298450</xdr:colOff>
                    <xdr:row>170</xdr:row>
                    <xdr:rowOff>209550</xdr:rowOff>
                  </to>
                </anchor>
              </controlPr>
            </control>
          </mc:Choice>
        </mc:AlternateContent>
        <mc:AlternateContent xmlns:mc="http://schemas.openxmlformats.org/markup-compatibility/2006">
          <mc:Choice Requires="x14">
            <control shapeId="7362" r:id="rId149" name="Group Box 194">
              <controlPr defaultSize="0" autoFill="0" autoPict="0">
                <anchor moveWithCells="1">
                  <from>
                    <xdr:col>5</xdr:col>
                    <xdr:colOff>76200</xdr:colOff>
                    <xdr:row>172</xdr:row>
                    <xdr:rowOff>31750</xdr:rowOff>
                  </from>
                  <to>
                    <xdr:col>7</xdr:col>
                    <xdr:colOff>419100</xdr:colOff>
                    <xdr:row>172</xdr:row>
                    <xdr:rowOff>247650</xdr:rowOff>
                  </to>
                </anchor>
              </controlPr>
            </control>
          </mc:Choice>
        </mc:AlternateContent>
        <mc:AlternateContent xmlns:mc="http://schemas.openxmlformats.org/markup-compatibility/2006">
          <mc:Choice Requires="x14">
            <control shapeId="7363" r:id="rId150" name="Option Button 195">
              <controlPr defaultSize="0" autoFill="0" autoLine="0" autoPict="0">
                <anchor moveWithCells="1">
                  <from>
                    <xdr:col>5</xdr:col>
                    <xdr:colOff>95250</xdr:colOff>
                    <xdr:row>172</xdr:row>
                    <xdr:rowOff>76200</xdr:rowOff>
                  </from>
                  <to>
                    <xdr:col>5</xdr:col>
                    <xdr:colOff>323850</xdr:colOff>
                    <xdr:row>172</xdr:row>
                    <xdr:rowOff>209550</xdr:rowOff>
                  </to>
                </anchor>
              </controlPr>
            </control>
          </mc:Choice>
        </mc:AlternateContent>
        <mc:AlternateContent xmlns:mc="http://schemas.openxmlformats.org/markup-compatibility/2006">
          <mc:Choice Requires="x14">
            <control shapeId="7364" r:id="rId151" name="Option Button 196">
              <controlPr defaultSize="0" autoFill="0" autoLine="0" autoPict="0">
                <anchor moveWithCells="1">
                  <from>
                    <xdr:col>6</xdr:col>
                    <xdr:colOff>76200</xdr:colOff>
                    <xdr:row>172</xdr:row>
                    <xdr:rowOff>76200</xdr:rowOff>
                  </from>
                  <to>
                    <xdr:col>6</xdr:col>
                    <xdr:colOff>298450</xdr:colOff>
                    <xdr:row>172</xdr:row>
                    <xdr:rowOff>209550</xdr:rowOff>
                  </to>
                </anchor>
              </controlPr>
            </control>
          </mc:Choice>
        </mc:AlternateContent>
        <mc:AlternateContent xmlns:mc="http://schemas.openxmlformats.org/markup-compatibility/2006">
          <mc:Choice Requires="x14">
            <control shapeId="7374" r:id="rId152" name="Group Box 206">
              <controlPr defaultSize="0" autoFill="0" autoPict="0">
                <anchor moveWithCells="1">
                  <from>
                    <xdr:col>5</xdr:col>
                    <xdr:colOff>76200</xdr:colOff>
                    <xdr:row>69</xdr:row>
                    <xdr:rowOff>31750</xdr:rowOff>
                  </from>
                  <to>
                    <xdr:col>7</xdr:col>
                    <xdr:colOff>419100</xdr:colOff>
                    <xdr:row>69</xdr:row>
                    <xdr:rowOff>247650</xdr:rowOff>
                  </to>
                </anchor>
              </controlPr>
            </control>
          </mc:Choice>
        </mc:AlternateContent>
        <mc:AlternateContent xmlns:mc="http://schemas.openxmlformats.org/markup-compatibility/2006">
          <mc:Choice Requires="x14">
            <control shapeId="7375" r:id="rId153" name="Option Button 207">
              <controlPr defaultSize="0" autoFill="0" autoLine="0" autoPict="0">
                <anchor moveWithCells="1">
                  <from>
                    <xdr:col>5</xdr:col>
                    <xdr:colOff>95250</xdr:colOff>
                    <xdr:row>69</xdr:row>
                    <xdr:rowOff>76200</xdr:rowOff>
                  </from>
                  <to>
                    <xdr:col>5</xdr:col>
                    <xdr:colOff>323850</xdr:colOff>
                    <xdr:row>69</xdr:row>
                    <xdr:rowOff>209550</xdr:rowOff>
                  </to>
                </anchor>
              </controlPr>
            </control>
          </mc:Choice>
        </mc:AlternateContent>
        <mc:AlternateContent xmlns:mc="http://schemas.openxmlformats.org/markup-compatibility/2006">
          <mc:Choice Requires="x14">
            <control shapeId="7376" r:id="rId154" name="Option Button 208">
              <controlPr defaultSize="0" autoFill="0" autoLine="0" autoPict="0">
                <anchor moveWithCells="1">
                  <from>
                    <xdr:col>6</xdr:col>
                    <xdr:colOff>76200</xdr:colOff>
                    <xdr:row>69</xdr:row>
                    <xdr:rowOff>76200</xdr:rowOff>
                  </from>
                  <to>
                    <xdr:col>6</xdr:col>
                    <xdr:colOff>298450</xdr:colOff>
                    <xdr:row>69</xdr:row>
                    <xdr:rowOff>209550</xdr:rowOff>
                  </to>
                </anchor>
              </controlPr>
            </control>
          </mc:Choice>
        </mc:AlternateContent>
        <mc:AlternateContent xmlns:mc="http://schemas.openxmlformats.org/markup-compatibility/2006">
          <mc:Choice Requires="x14">
            <control shapeId="7334" r:id="rId155" name="Check Box 166">
              <controlPr defaultSize="0" autoFill="0" autoLine="0" autoPict="0">
                <anchor moveWithCells="1">
                  <from>
                    <xdr:col>5</xdr:col>
                    <xdr:colOff>114300</xdr:colOff>
                    <xdr:row>156</xdr:row>
                    <xdr:rowOff>0</xdr:rowOff>
                  </from>
                  <to>
                    <xdr:col>5</xdr:col>
                    <xdr:colOff>355600</xdr:colOff>
                    <xdr:row>157</xdr:row>
                    <xdr:rowOff>31750</xdr:rowOff>
                  </to>
                </anchor>
              </controlPr>
            </control>
          </mc:Choice>
        </mc:AlternateContent>
        <mc:AlternateContent xmlns:mc="http://schemas.openxmlformats.org/markup-compatibility/2006">
          <mc:Choice Requires="x14">
            <control shapeId="7345" r:id="rId156" name="Check Box 177">
              <controlPr defaultSize="0" autoFill="0" autoLine="0" autoPict="0">
                <anchor moveWithCells="1">
                  <from>
                    <xdr:col>5</xdr:col>
                    <xdr:colOff>114300</xdr:colOff>
                    <xdr:row>160</xdr:row>
                    <xdr:rowOff>0</xdr:rowOff>
                  </from>
                  <to>
                    <xdr:col>5</xdr:col>
                    <xdr:colOff>355600</xdr:colOff>
                    <xdr:row>160</xdr:row>
                    <xdr:rowOff>241300</xdr:rowOff>
                  </to>
                </anchor>
              </controlPr>
            </control>
          </mc:Choice>
        </mc:AlternateContent>
        <mc:AlternateContent xmlns:mc="http://schemas.openxmlformats.org/markup-compatibility/2006">
          <mc:Choice Requires="x14">
            <control shapeId="7350" r:id="rId157" name="Check Box 182">
              <controlPr defaultSize="0" autoFill="0" autoLine="0" autoPict="0">
                <anchor moveWithCells="1">
                  <from>
                    <xdr:col>6</xdr:col>
                    <xdr:colOff>95250</xdr:colOff>
                    <xdr:row>160</xdr:row>
                    <xdr:rowOff>0</xdr:rowOff>
                  </from>
                  <to>
                    <xdr:col>6</xdr:col>
                    <xdr:colOff>336550</xdr:colOff>
                    <xdr:row>160</xdr:row>
                    <xdr:rowOff>241300</xdr:rowOff>
                  </to>
                </anchor>
              </controlPr>
            </control>
          </mc:Choice>
        </mc:AlternateContent>
        <mc:AlternateContent xmlns:mc="http://schemas.openxmlformats.org/markup-compatibility/2006">
          <mc:Choice Requires="x14">
            <control shapeId="7365" r:id="rId158" name="Group Box 197">
              <controlPr defaultSize="0" autoFill="0" autoPict="0">
                <anchor moveWithCells="1">
                  <from>
                    <xdr:col>5</xdr:col>
                    <xdr:colOff>76200</xdr:colOff>
                    <xdr:row>158</xdr:row>
                    <xdr:rowOff>31750</xdr:rowOff>
                  </from>
                  <to>
                    <xdr:col>7</xdr:col>
                    <xdr:colOff>419100</xdr:colOff>
                    <xdr:row>158</xdr:row>
                    <xdr:rowOff>247650</xdr:rowOff>
                  </to>
                </anchor>
              </controlPr>
            </control>
          </mc:Choice>
        </mc:AlternateContent>
        <mc:AlternateContent xmlns:mc="http://schemas.openxmlformats.org/markup-compatibility/2006">
          <mc:Choice Requires="x14">
            <control shapeId="7366" r:id="rId159" name="Option Button 198">
              <controlPr defaultSize="0" autoFill="0" autoLine="0" autoPict="0">
                <anchor moveWithCells="1">
                  <from>
                    <xdr:col>5</xdr:col>
                    <xdr:colOff>95250</xdr:colOff>
                    <xdr:row>158</xdr:row>
                    <xdr:rowOff>76200</xdr:rowOff>
                  </from>
                  <to>
                    <xdr:col>5</xdr:col>
                    <xdr:colOff>323850</xdr:colOff>
                    <xdr:row>158</xdr:row>
                    <xdr:rowOff>209550</xdr:rowOff>
                  </to>
                </anchor>
              </controlPr>
            </control>
          </mc:Choice>
        </mc:AlternateContent>
        <mc:AlternateContent xmlns:mc="http://schemas.openxmlformats.org/markup-compatibility/2006">
          <mc:Choice Requires="x14">
            <control shapeId="7367" r:id="rId160" name="Option Button 199">
              <controlPr defaultSize="0" autoFill="0" autoLine="0" autoPict="0">
                <anchor moveWithCells="1">
                  <from>
                    <xdr:col>6</xdr:col>
                    <xdr:colOff>76200</xdr:colOff>
                    <xdr:row>158</xdr:row>
                    <xdr:rowOff>76200</xdr:rowOff>
                  </from>
                  <to>
                    <xdr:col>6</xdr:col>
                    <xdr:colOff>298450</xdr:colOff>
                    <xdr:row>158</xdr:row>
                    <xdr:rowOff>209550</xdr:rowOff>
                  </to>
                </anchor>
              </controlPr>
            </control>
          </mc:Choice>
        </mc:AlternateContent>
        <mc:AlternateContent xmlns:mc="http://schemas.openxmlformats.org/markup-compatibility/2006">
          <mc:Choice Requires="x14">
            <control shapeId="7169" r:id="rId161" name="Group Box 1">
              <controlPr defaultSize="0" autoFill="0" autoPict="0">
                <anchor moveWithCells="1">
                  <from>
                    <xdr:col>5</xdr:col>
                    <xdr:colOff>76200</xdr:colOff>
                    <xdr:row>4</xdr:row>
                    <xdr:rowOff>31750</xdr:rowOff>
                  </from>
                  <to>
                    <xdr:col>7</xdr:col>
                    <xdr:colOff>419100</xdr:colOff>
                    <xdr:row>4</xdr:row>
                    <xdr:rowOff>247650</xdr:rowOff>
                  </to>
                </anchor>
              </controlPr>
            </control>
          </mc:Choice>
        </mc:AlternateContent>
        <mc:AlternateContent xmlns:mc="http://schemas.openxmlformats.org/markup-compatibility/2006">
          <mc:Choice Requires="x14">
            <control shapeId="7170" r:id="rId162" name="Option Button 2">
              <controlPr defaultSize="0" autoFill="0" autoLine="0" autoPict="0">
                <anchor moveWithCells="1">
                  <from>
                    <xdr:col>5</xdr:col>
                    <xdr:colOff>95250</xdr:colOff>
                    <xdr:row>4</xdr:row>
                    <xdr:rowOff>76200</xdr:rowOff>
                  </from>
                  <to>
                    <xdr:col>5</xdr:col>
                    <xdr:colOff>323850</xdr:colOff>
                    <xdr:row>4</xdr:row>
                    <xdr:rowOff>209550</xdr:rowOff>
                  </to>
                </anchor>
              </controlPr>
            </control>
          </mc:Choice>
        </mc:AlternateContent>
        <mc:AlternateContent xmlns:mc="http://schemas.openxmlformats.org/markup-compatibility/2006">
          <mc:Choice Requires="x14">
            <control shapeId="7171" r:id="rId163" name="Option Button 3">
              <controlPr defaultSize="0" autoFill="0" autoLine="0" autoPict="0">
                <anchor moveWithCells="1">
                  <from>
                    <xdr:col>6</xdr:col>
                    <xdr:colOff>76200</xdr:colOff>
                    <xdr:row>4</xdr:row>
                    <xdr:rowOff>76200</xdr:rowOff>
                  </from>
                  <to>
                    <xdr:col>6</xdr:col>
                    <xdr:colOff>298450</xdr:colOff>
                    <xdr:row>4</xdr:row>
                    <xdr:rowOff>209550</xdr:rowOff>
                  </to>
                </anchor>
              </controlPr>
            </control>
          </mc:Choice>
        </mc:AlternateContent>
        <mc:AlternateContent xmlns:mc="http://schemas.openxmlformats.org/markup-compatibility/2006">
          <mc:Choice Requires="x14">
            <control shapeId="7173" r:id="rId164" name="Group Box 5">
              <controlPr defaultSize="0" autoFill="0" autoPict="0">
                <anchor moveWithCells="1">
                  <from>
                    <xdr:col>5</xdr:col>
                    <xdr:colOff>76200</xdr:colOff>
                    <xdr:row>7</xdr:row>
                    <xdr:rowOff>31750</xdr:rowOff>
                  </from>
                  <to>
                    <xdr:col>7</xdr:col>
                    <xdr:colOff>438150</xdr:colOff>
                    <xdr:row>7</xdr:row>
                    <xdr:rowOff>247650</xdr:rowOff>
                  </to>
                </anchor>
              </controlPr>
            </control>
          </mc:Choice>
        </mc:AlternateContent>
        <mc:AlternateContent xmlns:mc="http://schemas.openxmlformats.org/markup-compatibility/2006">
          <mc:Choice Requires="x14">
            <control shapeId="7174" r:id="rId165" name="Option Button 6">
              <controlPr defaultSize="0" autoFill="0" autoLine="0" autoPict="0">
                <anchor moveWithCells="1">
                  <from>
                    <xdr:col>5</xdr:col>
                    <xdr:colOff>95250</xdr:colOff>
                    <xdr:row>7</xdr:row>
                    <xdr:rowOff>76200</xdr:rowOff>
                  </from>
                  <to>
                    <xdr:col>5</xdr:col>
                    <xdr:colOff>323850</xdr:colOff>
                    <xdr:row>7</xdr:row>
                    <xdr:rowOff>209550</xdr:rowOff>
                  </to>
                </anchor>
              </controlPr>
            </control>
          </mc:Choice>
        </mc:AlternateContent>
        <mc:AlternateContent xmlns:mc="http://schemas.openxmlformats.org/markup-compatibility/2006">
          <mc:Choice Requires="x14">
            <control shapeId="7175" r:id="rId166" name="Option Button 7">
              <controlPr defaultSize="0" autoFill="0" autoLine="0" autoPict="0">
                <anchor moveWithCells="1">
                  <from>
                    <xdr:col>6</xdr:col>
                    <xdr:colOff>76200</xdr:colOff>
                    <xdr:row>7</xdr:row>
                    <xdr:rowOff>76200</xdr:rowOff>
                  </from>
                  <to>
                    <xdr:col>6</xdr:col>
                    <xdr:colOff>298450</xdr:colOff>
                    <xdr:row>7</xdr:row>
                    <xdr:rowOff>209550</xdr:rowOff>
                  </to>
                </anchor>
              </controlPr>
            </control>
          </mc:Choice>
        </mc:AlternateContent>
        <mc:AlternateContent xmlns:mc="http://schemas.openxmlformats.org/markup-compatibility/2006">
          <mc:Choice Requires="x14">
            <control shapeId="7183" r:id="rId167" name="Check Box 15">
              <controlPr defaultSize="0" autoFill="0" autoLine="0" autoPict="0">
                <anchor moveWithCells="1">
                  <from>
                    <xdr:col>5</xdr:col>
                    <xdr:colOff>114300</xdr:colOff>
                    <xdr:row>10</xdr:row>
                    <xdr:rowOff>0</xdr:rowOff>
                  </from>
                  <to>
                    <xdr:col>5</xdr:col>
                    <xdr:colOff>355600</xdr:colOff>
                    <xdr:row>10</xdr:row>
                    <xdr:rowOff>241300</xdr:rowOff>
                  </to>
                </anchor>
              </controlPr>
            </control>
          </mc:Choice>
        </mc:AlternateContent>
        <mc:AlternateContent xmlns:mc="http://schemas.openxmlformats.org/markup-compatibility/2006">
          <mc:Choice Requires="x14">
            <control shapeId="7184" r:id="rId168" name="Check Box 16">
              <controlPr defaultSize="0" autoFill="0" autoLine="0" autoPict="0">
                <anchor moveWithCells="1">
                  <from>
                    <xdr:col>5</xdr:col>
                    <xdr:colOff>114300</xdr:colOff>
                    <xdr:row>11</xdr:row>
                    <xdr:rowOff>0</xdr:rowOff>
                  </from>
                  <to>
                    <xdr:col>5</xdr:col>
                    <xdr:colOff>355600</xdr:colOff>
                    <xdr:row>11</xdr:row>
                    <xdr:rowOff>241300</xdr:rowOff>
                  </to>
                </anchor>
              </controlPr>
            </control>
          </mc:Choice>
        </mc:AlternateContent>
        <mc:AlternateContent xmlns:mc="http://schemas.openxmlformats.org/markup-compatibility/2006">
          <mc:Choice Requires="x14">
            <control shapeId="7196" r:id="rId169" name="Check Box 28">
              <controlPr defaultSize="0" autoFill="0" autoLine="0" autoPict="0">
                <anchor moveWithCells="1">
                  <from>
                    <xdr:col>6</xdr:col>
                    <xdr:colOff>114300</xdr:colOff>
                    <xdr:row>10</xdr:row>
                    <xdr:rowOff>0</xdr:rowOff>
                  </from>
                  <to>
                    <xdr:col>6</xdr:col>
                    <xdr:colOff>355600</xdr:colOff>
                    <xdr:row>10</xdr:row>
                    <xdr:rowOff>241300</xdr:rowOff>
                  </to>
                </anchor>
              </controlPr>
            </control>
          </mc:Choice>
        </mc:AlternateContent>
        <mc:AlternateContent xmlns:mc="http://schemas.openxmlformats.org/markup-compatibility/2006">
          <mc:Choice Requires="x14">
            <control shapeId="7197" r:id="rId170" name="Check Box 29">
              <controlPr defaultSize="0" autoFill="0" autoLine="0" autoPict="0">
                <anchor moveWithCells="1">
                  <from>
                    <xdr:col>6</xdr:col>
                    <xdr:colOff>114300</xdr:colOff>
                    <xdr:row>11</xdr:row>
                    <xdr:rowOff>0</xdr:rowOff>
                  </from>
                  <to>
                    <xdr:col>6</xdr:col>
                    <xdr:colOff>355600</xdr:colOff>
                    <xdr:row>11</xdr:row>
                    <xdr:rowOff>241300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D42D-F779-463B-BB41-CDB4706E7A3B}">
  <sheetPr codeName="Sheet4">
    <pageSetUpPr fitToPage="1"/>
  </sheetPr>
  <dimension ref="B1:H62"/>
  <sheetViews>
    <sheetView tabSelected="1" zoomScaleNormal="100" zoomScaleSheetLayoutView="100" workbookViewId="0"/>
  </sheetViews>
  <sheetFormatPr defaultColWidth="9" defaultRowHeight="18"/>
  <cols>
    <col min="1" max="1" width="1.08203125" style="167" customWidth="1"/>
    <col min="2" max="2" width="26.75" style="167" customWidth="1"/>
    <col min="3" max="3" width="8.33203125" style="167" customWidth="1"/>
    <col min="4" max="4" width="42.75" style="167" customWidth="1"/>
    <col min="5" max="6" width="25.83203125" style="167" hidden="1" customWidth="1"/>
    <col min="7" max="7" width="25.83203125" style="167" customWidth="1"/>
    <col min="8" max="8" width="26.75" style="167" customWidth="1"/>
    <col min="9" max="9" width="1.08203125" style="167" customWidth="1"/>
    <col min="10" max="16384" width="9" style="167"/>
  </cols>
  <sheetData>
    <row r="1" spans="2:8" ht="28.5" customHeight="1">
      <c r="B1" s="293" t="str">
        <f>IF('（非表示）評価内訳　詳細'!D10=0,"",'（非表示）評価内訳　詳細'!D10)</f>
        <v/>
      </c>
      <c r="C1" s="293"/>
      <c r="D1" s="293"/>
      <c r="E1" s="166"/>
      <c r="G1" s="166" t="s">
        <v>192</v>
      </c>
    </row>
    <row r="2" spans="2:8" ht="9" customHeight="1"/>
    <row r="3" spans="2:8" ht="18.75" customHeight="1">
      <c r="B3" s="207" t="s">
        <v>383</v>
      </c>
      <c r="C3" s="208"/>
      <c r="D3" s="208"/>
      <c r="E3" s="208"/>
      <c r="F3" s="208"/>
      <c r="G3" s="208"/>
      <c r="H3" s="208"/>
    </row>
    <row r="4" spans="2:8">
      <c r="C4" s="158"/>
    </row>
    <row r="5" spans="2:8" ht="18.75" customHeight="1">
      <c r="B5" s="187" t="s">
        <v>394</v>
      </c>
      <c r="C5" s="186"/>
      <c r="D5" s="186"/>
      <c r="E5" s="186"/>
      <c r="F5" s="186"/>
      <c r="G5" s="186"/>
      <c r="H5" s="186"/>
    </row>
    <row r="6" spans="2:8" ht="35.25" customHeight="1">
      <c r="C6" s="158"/>
    </row>
    <row r="7" spans="2:8" ht="35.25" customHeight="1">
      <c r="C7" s="158"/>
    </row>
    <row r="8" spans="2:8" ht="35.25" customHeight="1"/>
    <row r="9" spans="2:8" ht="35.25" customHeight="1"/>
    <row r="10" spans="2:8" ht="35.25" customHeight="1"/>
    <row r="11" spans="2:8" ht="35.25" customHeight="1"/>
    <row r="12" spans="2:8" ht="35.25" customHeight="1"/>
    <row r="13" spans="2:8" ht="35.25" customHeight="1"/>
    <row r="14" spans="2:8" ht="35.25" customHeight="1"/>
    <row r="16" spans="2:8" ht="20">
      <c r="D16" s="176"/>
      <c r="E16" s="209" t="s">
        <v>193</v>
      </c>
      <c r="F16" s="209" t="s">
        <v>194</v>
      </c>
      <c r="G16" s="210" t="s">
        <v>395</v>
      </c>
    </row>
    <row r="17" spans="2:8" ht="20">
      <c r="C17" s="211">
        <v>0</v>
      </c>
      <c r="D17" s="212" t="s">
        <v>18</v>
      </c>
      <c r="E17" s="174">
        <f>_xlfn.XLOOKUP(C17&amp;".合計",'（非表示）評価内訳　詳細'!$6:$6,'（非表示）評価内訳　詳細'!$7:$7)</f>
        <v>2</v>
      </c>
      <c r="F17" s="168">
        <f>_xlfn.XLOOKUP(C17&amp;".合計",'（非表示）評価内訳　詳細'!$6:$6,'（非表示）評価内訳　詳細'!$10:$10)</f>
        <v>0</v>
      </c>
      <c r="G17" s="169">
        <f>_xlfn.XLOOKUP(C17&amp;".合計",'（非表示）評価内訳　詳細'!$6:$6,'（非表示）評価内訳　詳細'!$11:$11)</f>
        <v>0</v>
      </c>
    </row>
    <row r="18" spans="2:8" ht="20">
      <c r="C18" s="211">
        <v>1</v>
      </c>
      <c r="D18" s="212" t="s">
        <v>213</v>
      </c>
      <c r="E18" s="174">
        <f>_xlfn.XLOOKUP(C18&amp;".合計",'（非表示）評価内訳　詳細'!$6:$6,'（非表示）評価内訳　詳細'!$7:$7)</f>
        <v>13</v>
      </c>
      <c r="F18" s="168">
        <f>_xlfn.XLOOKUP(C18&amp;".合計",'（非表示）評価内訳　詳細'!$6:$6,'（非表示）評価内訳　詳細'!$10:$10)</f>
        <v>0</v>
      </c>
      <c r="G18" s="169">
        <f>_xlfn.XLOOKUP(C18&amp;".合計",'（非表示）評価内訳　詳細'!$6:$6,'（非表示）評価内訳　詳細'!$11:$11)</f>
        <v>0</v>
      </c>
    </row>
    <row r="19" spans="2:8" ht="20">
      <c r="C19" s="211">
        <v>2</v>
      </c>
      <c r="D19" s="212" t="s">
        <v>214</v>
      </c>
      <c r="E19" s="174">
        <f>_xlfn.XLOOKUP(C19&amp;".合計",'（非表示）評価内訳　詳細'!$6:$6,'（非表示）評価内訳　詳細'!$7:$7)</f>
        <v>13</v>
      </c>
      <c r="F19" s="168">
        <f>_xlfn.XLOOKUP(C19&amp;".合計",'（非表示）評価内訳　詳細'!$6:$6,'（非表示）評価内訳　詳細'!$10:$10)</f>
        <v>0</v>
      </c>
      <c r="G19" s="169">
        <f>_xlfn.XLOOKUP(C19&amp;".合計",'（非表示）評価内訳　詳細'!$6:$6,'（非表示）評価内訳　詳細'!$11:$11)</f>
        <v>0</v>
      </c>
    </row>
    <row r="20" spans="2:8" ht="20">
      <c r="C20" s="211">
        <v>3</v>
      </c>
      <c r="D20" s="212" t="s">
        <v>215</v>
      </c>
      <c r="E20" s="174">
        <f>_xlfn.XLOOKUP(C20&amp;".合計",'（非表示）評価内訳　詳細'!$6:$6,'（非表示）評価内訳　詳細'!$7:$7)</f>
        <v>74</v>
      </c>
      <c r="F20" s="168">
        <f>_xlfn.XLOOKUP(C20&amp;".合計",'（非表示）評価内訳　詳細'!$6:$6,'（非表示）評価内訳　詳細'!$10:$10)</f>
        <v>0</v>
      </c>
      <c r="G20" s="169">
        <f>_xlfn.XLOOKUP(C20&amp;".合計",'（非表示）評価内訳　詳細'!$6:$6,'（非表示）評価内訳　詳細'!$11:$11)</f>
        <v>0</v>
      </c>
    </row>
    <row r="21" spans="2:8" ht="20">
      <c r="C21" s="211">
        <v>4</v>
      </c>
      <c r="D21" s="212" t="s">
        <v>216</v>
      </c>
      <c r="E21" s="174">
        <f>_xlfn.XLOOKUP(C21&amp;".合計",'（非表示）評価内訳　詳細'!$6:$6,'（非表示）評価内訳　詳細'!$7:$7)</f>
        <v>13</v>
      </c>
      <c r="F21" s="168">
        <f>_xlfn.XLOOKUP(C21&amp;".合計",'（非表示）評価内訳　詳細'!$6:$6,'（非表示）評価内訳　詳細'!$10:$10)</f>
        <v>0</v>
      </c>
      <c r="G21" s="169">
        <f>_xlfn.XLOOKUP(C21&amp;".合計",'（非表示）評価内訳　詳細'!$6:$6,'（非表示）評価内訳　詳細'!$11:$11)</f>
        <v>0</v>
      </c>
    </row>
    <row r="22" spans="2:8" ht="20">
      <c r="C22" s="211">
        <v>5</v>
      </c>
      <c r="D22" s="212" t="s">
        <v>217</v>
      </c>
      <c r="E22" s="174">
        <f>_xlfn.XLOOKUP(C22&amp;".合計",'（非表示）評価内訳　詳細'!$6:$6,'（非表示）評価内訳　詳細'!$7:$7)</f>
        <v>4</v>
      </c>
      <c r="F22" s="168">
        <f>_xlfn.XLOOKUP(C22&amp;".合計",'（非表示）評価内訳　詳細'!$6:$6,'（非表示）評価内訳　詳細'!$10:$10)</f>
        <v>0</v>
      </c>
      <c r="G22" s="169">
        <f>_xlfn.XLOOKUP(C22&amp;".合計",'（非表示）評価内訳　詳細'!$6:$6,'（非表示）評価内訳　詳細'!$11:$11)</f>
        <v>0</v>
      </c>
    </row>
    <row r="23" spans="2:8" ht="20.5" thickBot="1">
      <c r="C23" s="213">
        <v>6</v>
      </c>
      <c r="D23" s="214" t="s">
        <v>197</v>
      </c>
      <c r="E23" s="174">
        <f>_xlfn.XLOOKUP(C23&amp;".合計",'（非表示）評価内訳　詳細'!$6:$6,'（非表示）評価内訳　詳細'!$7:$7)</f>
        <v>3</v>
      </c>
      <c r="F23" s="168">
        <f>_xlfn.XLOOKUP(C23&amp;".合計",'（非表示）評価内訳　詳細'!$6:$6,'（非表示）評価内訳　詳細'!$10:$10)</f>
        <v>0</v>
      </c>
      <c r="G23" s="169">
        <f>_xlfn.XLOOKUP(C23&amp;".合計",'（非表示）評価内訳　詳細'!$6:$6,'（非表示）評価内訳　詳細'!$11:$11)</f>
        <v>0</v>
      </c>
    </row>
    <row r="24" spans="2:8">
      <c r="C24" s="215"/>
      <c r="D24" s="215" t="s">
        <v>195</v>
      </c>
      <c r="E24" s="175">
        <f>SUM(E17:E23)</f>
        <v>122</v>
      </c>
      <c r="F24" s="170">
        <f>SUM(F17:F23)</f>
        <v>0</v>
      </c>
      <c r="G24" s="171">
        <f>F24/E24</f>
        <v>0</v>
      </c>
    </row>
    <row r="25" spans="2:8" ht="18.75" hidden="1" customHeight="1">
      <c r="G25" s="167">
        <v>0</v>
      </c>
    </row>
    <row r="26" spans="2:8" ht="18.75" hidden="1" customHeight="1">
      <c r="G26" s="167">
        <v>1</v>
      </c>
    </row>
    <row r="27" spans="2:8">
      <c r="C27" s="158"/>
    </row>
    <row r="28" spans="2:8" ht="18.75" customHeight="1">
      <c r="B28" s="294" t="s">
        <v>396</v>
      </c>
      <c r="C28" s="294"/>
      <c r="D28" s="294"/>
      <c r="E28" s="294"/>
      <c r="F28" s="294"/>
      <c r="G28" s="294"/>
      <c r="H28" s="294"/>
    </row>
    <row r="29" spans="2:8">
      <c r="B29" s="294"/>
      <c r="C29" s="294"/>
      <c r="D29" s="294"/>
      <c r="E29" s="294"/>
      <c r="F29" s="294"/>
      <c r="G29" s="294"/>
      <c r="H29" s="294"/>
    </row>
    <row r="30" spans="2:8" ht="21" customHeight="1">
      <c r="C30" s="158"/>
    </row>
    <row r="31" spans="2:8" ht="21" customHeight="1"/>
    <row r="32" spans="2:8" ht="21" customHeight="1"/>
    <row r="33" spans="3:7" ht="21" customHeight="1"/>
    <row r="34" spans="3:7" ht="21" customHeight="1"/>
    <row r="35" spans="3:7" ht="21" customHeight="1"/>
    <row r="36" spans="3:7" ht="21" customHeight="1"/>
    <row r="37" spans="3:7" ht="21" customHeight="1"/>
    <row r="38" spans="3:7" ht="21" customHeight="1"/>
    <row r="39" spans="3:7" ht="21" customHeight="1"/>
    <row r="40" spans="3:7" ht="21" customHeight="1"/>
    <row r="41" spans="3:7" ht="21" customHeight="1"/>
    <row r="42" spans="3:7" ht="21" customHeight="1"/>
    <row r="43" spans="3:7" ht="21" customHeight="1"/>
    <row r="44" spans="3:7" ht="21" customHeight="1"/>
    <row r="45" spans="3:7" ht="20">
      <c r="D45" s="176"/>
      <c r="E45" s="209" t="s">
        <v>193</v>
      </c>
      <c r="F45" s="209" t="s">
        <v>194</v>
      </c>
      <c r="G45" s="210" t="s">
        <v>395</v>
      </c>
    </row>
    <row r="46" spans="3:7" ht="20">
      <c r="C46" s="211">
        <v>3</v>
      </c>
      <c r="D46" s="216" t="s">
        <v>215</v>
      </c>
      <c r="E46" s="174">
        <f>_xlfn.XLOOKUP(C46&amp;".合計",'（非表示）評価内訳　詳細'!$6:$6,'（非表示）評価内訳　詳細'!$7:$7)</f>
        <v>74</v>
      </c>
      <c r="F46" s="168">
        <f>_xlfn.XLOOKUP(C46&amp;".合計",'（非表示）評価内訳　詳細'!$6:$6,'（非表示）評価内訳　詳細'!$10:$10)</f>
        <v>0</v>
      </c>
      <c r="G46" s="169">
        <f>_xlfn.XLOOKUP(C46&amp;".合計",'（非表示）評価内訳　詳細'!$6:$6,'（非表示）評価内訳　詳細'!$11:$11)</f>
        <v>0</v>
      </c>
    </row>
    <row r="47" spans="3:7" ht="20">
      <c r="C47" s="211">
        <v>3.1</v>
      </c>
      <c r="D47" s="217" t="s">
        <v>37</v>
      </c>
      <c r="E47" s="174">
        <f>_xlfn.XLOOKUP(C47&amp;".合計",'（非表示）評価内訳　詳細'!$6:$6,'（非表示）評価内訳　詳細'!$7:$7)</f>
        <v>3</v>
      </c>
      <c r="F47" s="168">
        <f>_xlfn.XLOOKUP(C47&amp;".合計",'（非表示）評価内訳　詳細'!$6:$6,'（非表示）評価内訳　詳細'!$10:$10)</f>
        <v>0</v>
      </c>
      <c r="G47" s="169">
        <f>_xlfn.XLOOKUP(C47&amp;".合計",'（非表示）評価内訳　詳細'!$6:$6,'（非表示）評価内訳　詳細'!$11:$11)</f>
        <v>0</v>
      </c>
    </row>
    <row r="48" spans="3:7" ht="20">
      <c r="C48" s="211">
        <v>3.2</v>
      </c>
      <c r="D48" s="217" t="s">
        <v>38</v>
      </c>
      <c r="E48" s="174">
        <f>_xlfn.XLOOKUP(C48&amp;".合計",'（非表示）評価内訳　詳細'!$6:$6,'（非表示）評価内訳　詳細'!$7:$7)</f>
        <v>3</v>
      </c>
      <c r="F48" s="168">
        <f>_xlfn.XLOOKUP(C48&amp;".合計",'（非表示）評価内訳　詳細'!$6:$6,'（非表示）評価内訳　詳細'!$10:$10)</f>
        <v>0</v>
      </c>
      <c r="G48" s="169">
        <f>_xlfn.XLOOKUP(C48&amp;".合計",'（非表示）評価内訳　詳細'!$6:$6,'（非表示）評価内訳　詳細'!$11:$11)</f>
        <v>0</v>
      </c>
    </row>
    <row r="49" spans="3:7" ht="20">
      <c r="C49" s="211">
        <v>3.3</v>
      </c>
      <c r="D49" s="217" t="s">
        <v>39</v>
      </c>
      <c r="E49" s="174">
        <f>_xlfn.XLOOKUP(C49&amp;".合計",'（非表示）評価内訳　詳細'!$6:$6,'（非表示）評価内訳　詳細'!$7:$7)</f>
        <v>3</v>
      </c>
      <c r="F49" s="168">
        <f>_xlfn.XLOOKUP(C49&amp;".合計",'（非表示）評価内訳　詳細'!$6:$6,'（非表示）評価内訳　詳細'!$10:$10)</f>
        <v>0</v>
      </c>
      <c r="G49" s="169">
        <f>_xlfn.XLOOKUP(C49&amp;".合計",'（非表示）評価内訳　詳細'!$6:$6,'（非表示）評価内訳　詳細'!$11:$11)</f>
        <v>0</v>
      </c>
    </row>
    <row r="50" spans="3:7" ht="20">
      <c r="C50" s="211">
        <v>3.4</v>
      </c>
      <c r="D50" s="217" t="s">
        <v>27</v>
      </c>
      <c r="E50" s="174">
        <f>_xlfn.XLOOKUP(C50&amp;".合計",'（非表示）評価内訳　詳細'!$6:$6,'（非表示）評価内訳　詳細'!$7:$7)</f>
        <v>5</v>
      </c>
      <c r="F50" s="168">
        <f>_xlfn.XLOOKUP(C50&amp;".合計",'（非表示）評価内訳　詳細'!$6:$6,'（非表示）評価内訳　詳細'!$10:$10)</f>
        <v>0</v>
      </c>
      <c r="G50" s="169">
        <f>_xlfn.XLOOKUP(C50&amp;".合計",'（非表示）評価内訳　詳細'!$6:$6,'（非表示）評価内訳　詳細'!$11:$11)</f>
        <v>0</v>
      </c>
    </row>
    <row r="51" spans="3:7" ht="20">
      <c r="C51" s="211">
        <v>3.5</v>
      </c>
      <c r="D51" s="217" t="s">
        <v>28</v>
      </c>
      <c r="E51" s="174">
        <f>_xlfn.XLOOKUP(C51&amp;".合計",'（非表示）評価内訳　詳細'!$6:$6,'（非表示）評価内訳　詳細'!$7:$7)</f>
        <v>5</v>
      </c>
      <c r="F51" s="168">
        <f>_xlfn.XLOOKUP(C51&amp;".合計",'（非表示）評価内訳　詳細'!$6:$6,'（非表示）評価内訳　詳細'!$10:$10)</f>
        <v>0</v>
      </c>
      <c r="G51" s="169">
        <f>_xlfn.XLOOKUP(C51&amp;".合計",'（非表示）評価内訳　詳細'!$6:$6,'（非表示）評価内訳　詳細'!$11:$11)</f>
        <v>0</v>
      </c>
    </row>
    <row r="52" spans="3:7" ht="20">
      <c r="C52" s="211" t="s">
        <v>133</v>
      </c>
      <c r="D52" s="217" t="s">
        <v>212</v>
      </c>
      <c r="E52" s="204">
        <f>IF('（非表示）評価内訳　詳細'!BQ10=0,"N/A",_xlfn.XLOOKUP(C52&amp;".合計",'（非表示）評価内訳　詳細'!$6:$6,'（非表示）評価内訳　詳細'!$7:$7))</f>
        <v>7</v>
      </c>
      <c r="F52" s="205">
        <f>IF('（非表示）評価内訳　詳細'!BQ10=0,"N/A",_xlfn.XLOOKUP(C52&amp;".合計",'（非表示）評価内訳　詳細'!$6:$6,'（非表示）評価内訳　詳細'!$10:$10))</f>
        <v>0</v>
      </c>
      <c r="G52" s="206">
        <f>IF(F52="N/A","N/A",_xlfn.XLOOKUP(C52&amp;".合計",'（非表示）評価内訳　詳細'!$6:$6,'（非表示）評価内訳　詳細'!$11:$11))</f>
        <v>0</v>
      </c>
    </row>
    <row r="53" spans="3:7" ht="20">
      <c r="C53" s="211">
        <v>3.6</v>
      </c>
      <c r="D53" s="217" t="s">
        <v>40</v>
      </c>
      <c r="E53" s="174">
        <f>_xlfn.XLOOKUP(C53&amp;".合計",'（非表示）評価内訳　詳細'!$6:$6,'（非表示）評価内訳　詳細'!$7:$7)</f>
        <v>9</v>
      </c>
      <c r="F53" s="168">
        <f>_xlfn.XLOOKUP(C53&amp;".合計",'（非表示）評価内訳　詳細'!$6:$6,'（非表示）評価内訳　詳細'!$10:$10)</f>
        <v>0</v>
      </c>
      <c r="G53" s="169">
        <f>_xlfn.XLOOKUP(C53&amp;".合計",'（非表示）評価内訳　詳細'!$6:$6,'（非表示）評価内訳　詳細'!$11:$11)</f>
        <v>0</v>
      </c>
    </row>
    <row r="54" spans="3:7" ht="20">
      <c r="C54" s="211">
        <v>3.7</v>
      </c>
      <c r="D54" s="217" t="s">
        <v>41</v>
      </c>
      <c r="E54" s="174">
        <f>_xlfn.XLOOKUP(C54&amp;".合計",'（非表示）評価内訳　詳細'!$6:$6,'（非表示）評価内訳　詳細'!$7:$7)</f>
        <v>7</v>
      </c>
      <c r="F54" s="168">
        <f>_xlfn.XLOOKUP(C54&amp;".合計",'（非表示）評価内訳　詳細'!$6:$6,'（非表示）評価内訳　詳細'!$10:$10)</f>
        <v>0</v>
      </c>
      <c r="G54" s="169">
        <f>_xlfn.XLOOKUP(C54&amp;".合計",'（非表示）評価内訳　詳細'!$6:$6,'（非表示）評価内訳　詳細'!$11:$11)</f>
        <v>0</v>
      </c>
    </row>
    <row r="55" spans="3:7" ht="20">
      <c r="C55" s="211">
        <v>3.8</v>
      </c>
      <c r="D55" s="217" t="s">
        <v>42</v>
      </c>
      <c r="E55" s="174">
        <f>_xlfn.XLOOKUP(C55&amp;".合計",'（非表示）評価内訳　詳細'!$6:$6,'（非表示）評価内訳　詳細'!$7:$7)</f>
        <v>5</v>
      </c>
      <c r="F55" s="168">
        <f>_xlfn.XLOOKUP(C55&amp;".合計",'（非表示）評価内訳　詳細'!$6:$6,'（非表示）評価内訳　詳細'!$10:$10)</f>
        <v>0</v>
      </c>
      <c r="G55" s="169">
        <f>_xlfn.XLOOKUP(C55&amp;".合計",'（非表示）評価内訳　詳細'!$6:$6,'（非表示）評価内訳　詳細'!$11:$11)</f>
        <v>0</v>
      </c>
    </row>
    <row r="56" spans="3:7" ht="20">
      <c r="C56" s="211">
        <v>3.9</v>
      </c>
      <c r="D56" s="217" t="s">
        <v>43</v>
      </c>
      <c r="E56" s="174">
        <f>_xlfn.XLOOKUP(C56&amp;".合計",'（非表示）評価内訳　詳細'!$6:$6,'（非表示）評価内訳　詳細'!$7:$7)</f>
        <v>5</v>
      </c>
      <c r="F56" s="168">
        <f>_xlfn.XLOOKUP(C56&amp;".合計",'（非表示）評価内訳　詳細'!$6:$6,'（非表示）評価内訳　詳細'!$10:$10)</f>
        <v>0</v>
      </c>
      <c r="G56" s="169">
        <f>_xlfn.XLOOKUP(C56&amp;".合計",'（非表示）評価内訳　詳細'!$6:$6,'（非表示）評価内訳　詳細'!$11:$11)</f>
        <v>0</v>
      </c>
    </row>
    <row r="57" spans="3:7" ht="20">
      <c r="C57" s="218" t="s">
        <v>218</v>
      </c>
      <c r="D57" s="217" t="s">
        <v>44</v>
      </c>
      <c r="E57" s="174">
        <f>_xlfn.XLOOKUP(C57&amp;".合計",'（非表示）評価内訳　詳細'!$6:$6,'（非表示）評価内訳　詳細'!$7:$7)</f>
        <v>6</v>
      </c>
      <c r="F57" s="168">
        <f>_xlfn.XLOOKUP(C57&amp;".合計",'（非表示）評価内訳　詳細'!$6:$6,'（非表示）評価内訳　詳細'!$10:$10)</f>
        <v>0</v>
      </c>
      <c r="G57" s="169">
        <f>_xlfn.XLOOKUP(C57&amp;".合計",'（非表示）評価内訳　詳細'!$6:$6,'（非表示）評価内訳　詳細'!$11:$11)</f>
        <v>0</v>
      </c>
    </row>
    <row r="58" spans="3:7" ht="20">
      <c r="C58" s="211">
        <v>3.11</v>
      </c>
      <c r="D58" s="217" t="s">
        <v>45</v>
      </c>
      <c r="E58" s="174">
        <f>_xlfn.XLOOKUP(C58&amp;".合計",'（非表示）評価内訳　詳細'!$6:$6,'（非表示）評価内訳　詳細'!$7:$7)</f>
        <v>5</v>
      </c>
      <c r="F58" s="168">
        <f>_xlfn.XLOOKUP(C58&amp;".合計",'（非表示）評価内訳　詳細'!$6:$6,'（非表示）評価内訳　詳細'!$10:$10)</f>
        <v>0</v>
      </c>
      <c r="G58" s="169">
        <f>_xlfn.XLOOKUP(C58&amp;".合計",'（非表示）評価内訳　詳細'!$6:$6,'（非表示）評価内訳　詳細'!$11:$11)</f>
        <v>0</v>
      </c>
    </row>
    <row r="59" spans="3:7" ht="20">
      <c r="C59" s="211">
        <v>3.12</v>
      </c>
      <c r="D59" s="217" t="s">
        <v>46</v>
      </c>
      <c r="E59" s="174">
        <f>_xlfn.XLOOKUP(C59&amp;".合計",'（非表示）評価内訳　詳細'!$6:$6,'（非表示）評価内訳　詳細'!$7:$7)</f>
        <v>5</v>
      </c>
      <c r="F59" s="168">
        <f>_xlfn.XLOOKUP(C59&amp;".合計",'（非表示）評価内訳　詳細'!$6:$6,'（非表示）評価内訳　詳細'!$10:$10)</f>
        <v>0</v>
      </c>
      <c r="G59" s="169">
        <f>_xlfn.XLOOKUP(C59&amp;".合計",'（非表示）評価内訳　詳細'!$6:$6,'（非表示）評価内訳　詳細'!$11:$11)</f>
        <v>0</v>
      </c>
    </row>
    <row r="60" spans="3:7" ht="20">
      <c r="C60" s="211">
        <v>3.13</v>
      </c>
      <c r="D60" s="217" t="s">
        <v>47</v>
      </c>
      <c r="E60" s="174">
        <f>_xlfn.XLOOKUP(C60&amp;".合計",'（非表示）評価内訳　詳細'!$6:$6,'（非表示）評価内訳　詳細'!$7:$7)</f>
        <v>6</v>
      </c>
      <c r="F60" s="168">
        <f>_xlfn.XLOOKUP(C60&amp;".合計",'（非表示）評価内訳　詳細'!$6:$6,'（非表示）評価内訳　詳細'!$10:$10)</f>
        <v>0</v>
      </c>
      <c r="G60" s="169">
        <f>_xlfn.XLOOKUP(C60&amp;".合計",'（非表示）評価内訳　詳細'!$6:$6,'（非表示）評価内訳　詳細'!$11:$11)</f>
        <v>0</v>
      </c>
    </row>
    <row r="61" spans="3:7" ht="29.25" hidden="1" customHeight="1">
      <c r="G61" s="167">
        <v>0</v>
      </c>
    </row>
    <row r="62" spans="3:7" ht="29.25" hidden="1" customHeight="1">
      <c r="G62" s="167">
        <v>1</v>
      </c>
    </row>
  </sheetData>
  <sheetProtection algorithmName="SHA-512" hashValue="5IfxpPIBn684rAdsWR/XxVtQofJljgPyiyMLu8SdZbxqab3ufYeomMZ9/fdjfcVgeHSBaQ7b49zZcJd+gGuGpw==" saltValue="Z0pVLwDi8xmTmbFtv4QMug==" spinCount="100000" sheet="1" objects="1" scenarios="1"/>
  <mergeCells count="2">
    <mergeCell ref="B1:D1"/>
    <mergeCell ref="B28:H29"/>
  </mergeCells>
  <phoneticPr fontId="4"/>
  <conditionalFormatting sqref="G45:G62 G16:G26">
    <cfRule type="colorScale" priority="4">
      <colorScale>
        <cfvo type="min"/>
        <cfvo type="max"/>
        <color rgb="FFFCFCFF"/>
        <color rgb="FF63BE7B"/>
      </colorScale>
    </cfRule>
  </conditionalFormatting>
  <pageMargins left="0.78740157480314965" right="0.78740157480314965" top="0.55118110236220474" bottom="0.55118110236220474" header="0.31496062992125984" footer="0.31496062992125984"/>
  <pageSetup paperSize="9" scale="59" fitToHeight="0" orientation="portrait" horizont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1434C-C9A9-4C85-8266-8F84C67402E6}">
  <sheetPr codeName="Sheet5">
    <tabColor theme="0" tint="-0.499984740745262"/>
  </sheetPr>
  <dimension ref="B4:FR11"/>
  <sheetViews>
    <sheetView topLeftCell="A9" zoomScaleNormal="100" workbookViewId="0">
      <selection activeCell="F14" sqref="F14"/>
    </sheetView>
  </sheetViews>
  <sheetFormatPr defaultRowHeight="18"/>
  <cols>
    <col min="5" max="5" width="11.33203125" customWidth="1"/>
    <col min="78" max="78" width="9.33203125" bestFit="1" customWidth="1"/>
  </cols>
  <sheetData>
    <row r="4" spans="2:174">
      <c r="G4" s="299" t="s">
        <v>205</v>
      </c>
      <c r="H4" s="300"/>
      <c r="I4" s="301"/>
      <c r="J4" s="305" t="s">
        <v>206</v>
      </c>
      <c r="K4" s="306"/>
      <c r="L4" s="306"/>
      <c r="M4" s="306"/>
      <c r="N4" s="306"/>
      <c r="O4" s="306"/>
      <c r="P4" s="306"/>
      <c r="Q4" s="306"/>
      <c r="R4" s="306"/>
      <c r="S4" s="306"/>
      <c r="T4" s="306"/>
      <c r="U4" s="306"/>
      <c r="V4" s="306"/>
      <c r="W4" s="306"/>
      <c r="X4" s="307"/>
      <c r="Y4" s="305" t="s">
        <v>207</v>
      </c>
      <c r="Z4" s="306"/>
      <c r="AA4" s="306"/>
      <c r="AB4" s="306"/>
      <c r="AC4" s="306"/>
      <c r="AD4" s="306"/>
      <c r="AE4" s="306"/>
      <c r="AF4" s="306"/>
      <c r="AG4" s="306"/>
      <c r="AH4" s="306"/>
      <c r="AI4" s="306"/>
      <c r="AJ4" s="306"/>
      <c r="AK4" s="306"/>
      <c r="AL4" s="306"/>
      <c r="AM4" s="307"/>
      <c r="AN4" s="299" t="s">
        <v>208</v>
      </c>
      <c r="AO4" s="300"/>
      <c r="AP4" s="300"/>
      <c r="AQ4" s="300"/>
      <c r="AR4" s="300"/>
      <c r="AS4" s="300"/>
      <c r="AT4" s="300"/>
      <c r="AU4" s="300"/>
      <c r="AV4" s="300"/>
      <c r="AW4" s="300"/>
      <c r="AX4" s="300"/>
      <c r="AY4" s="300"/>
      <c r="AZ4" s="300"/>
      <c r="BA4" s="300"/>
      <c r="BB4" s="300"/>
      <c r="BC4" s="300"/>
      <c r="BD4" s="300"/>
      <c r="BE4" s="300"/>
      <c r="BF4" s="300"/>
      <c r="BG4" s="300"/>
      <c r="BH4" s="300"/>
      <c r="BI4" s="300"/>
      <c r="BJ4" s="300"/>
      <c r="BK4" s="300"/>
      <c r="BL4" s="300"/>
      <c r="BM4" s="300"/>
      <c r="BN4" s="300"/>
      <c r="BO4" s="300"/>
      <c r="BP4" s="300"/>
      <c r="BQ4" s="300"/>
      <c r="BR4" s="300"/>
      <c r="BS4" s="300"/>
      <c r="BT4" s="300"/>
      <c r="BU4" s="300"/>
      <c r="BV4" s="300"/>
      <c r="BW4" s="300"/>
      <c r="BX4" s="300"/>
      <c r="BY4" s="300"/>
      <c r="BZ4" s="300"/>
      <c r="CA4" s="300"/>
      <c r="CB4" s="300"/>
      <c r="CC4" s="300"/>
      <c r="CD4" s="300"/>
      <c r="CE4" s="300"/>
      <c r="CF4" s="300"/>
      <c r="CG4" s="300"/>
      <c r="CH4" s="300"/>
      <c r="CI4" s="300"/>
      <c r="CJ4" s="300"/>
      <c r="CK4" s="300"/>
      <c r="CL4" s="300"/>
      <c r="CM4" s="300"/>
      <c r="CN4" s="300"/>
      <c r="CO4" s="300"/>
      <c r="CP4" s="300"/>
      <c r="CQ4" s="300"/>
      <c r="CR4" s="300"/>
      <c r="CS4" s="300"/>
      <c r="CT4" s="300"/>
      <c r="CU4" s="300"/>
      <c r="CV4" s="300"/>
      <c r="CW4" s="300"/>
      <c r="CX4" s="300"/>
      <c r="CY4" s="300"/>
      <c r="CZ4" s="300"/>
      <c r="DA4" s="300"/>
      <c r="DB4" s="300"/>
      <c r="DC4" s="300"/>
      <c r="DD4" s="300"/>
      <c r="DE4" s="300"/>
      <c r="DF4" s="300"/>
      <c r="DG4" s="300"/>
      <c r="DH4" s="300"/>
      <c r="DI4" s="300"/>
      <c r="DJ4" s="300"/>
      <c r="DK4" s="300"/>
      <c r="DL4" s="300"/>
      <c r="DM4" s="300"/>
      <c r="DN4" s="300"/>
      <c r="DO4" s="300"/>
      <c r="DP4" s="300"/>
      <c r="DQ4" s="300"/>
      <c r="DR4" s="300"/>
      <c r="DS4" s="300"/>
      <c r="DT4" s="300"/>
      <c r="DU4" s="300"/>
      <c r="DV4" s="300"/>
      <c r="DW4" s="300"/>
      <c r="DX4" s="300"/>
      <c r="DY4" s="300"/>
      <c r="DZ4" s="300"/>
      <c r="EA4" s="300"/>
      <c r="EB4" s="300"/>
      <c r="EC4" s="300"/>
      <c r="ED4" s="300"/>
      <c r="EE4" s="300"/>
      <c r="EF4" s="300"/>
      <c r="EG4" s="300"/>
      <c r="EH4" s="300"/>
      <c r="EI4" s="300"/>
      <c r="EJ4" s="300"/>
      <c r="EK4" s="300"/>
      <c r="EL4" s="300"/>
      <c r="EM4" s="301"/>
      <c r="EN4" s="299" t="s">
        <v>209</v>
      </c>
      <c r="EO4" s="300"/>
      <c r="EP4" s="300"/>
      <c r="EQ4" s="300"/>
      <c r="ER4" s="300"/>
      <c r="ES4" s="300"/>
      <c r="ET4" s="300"/>
      <c r="EU4" s="300"/>
      <c r="EV4" s="300"/>
      <c r="EW4" s="300"/>
      <c r="EX4" s="300"/>
      <c r="EY4" s="300"/>
      <c r="EZ4" s="300"/>
      <c r="FA4" s="300"/>
      <c r="FB4" s="301"/>
      <c r="FC4" s="302" t="s">
        <v>210</v>
      </c>
      <c r="FD4" s="303"/>
      <c r="FE4" s="303"/>
      <c r="FF4" s="303"/>
      <c r="FG4" s="303"/>
      <c r="FH4" s="303"/>
      <c r="FI4" s="303"/>
      <c r="FJ4" s="303"/>
      <c r="FK4" s="303"/>
      <c r="FL4" s="303"/>
      <c r="FM4" s="303"/>
      <c r="FN4" s="304"/>
      <c r="FO4" s="302" t="s">
        <v>211</v>
      </c>
      <c r="FP4" s="303"/>
      <c r="FQ4" s="303"/>
      <c r="FR4" s="303"/>
    </row>
    <row r="5" spans="2:174">
      <c r="G5" s="47"/>
      <c r="H5" s="47"/>
      <c r="I5" s="47"/>
      <c r="J5" s="47"/>
      <c r="K5" s="47"/>
      <c r="L5" s="47"/>
      <c r="M5" s="47"/>
      <c r="N5" s="47"/>
      <c r="O5" s="47"/>
      <c r="P5" s="47"/>
      <c r="Q5" s="47"/>
      <c r="R5" s="190"/>
      <c r="S5" s="47"/>
      <c r="T5" s="47"/>
      <c r="U5" s="47"/>
      <c r="V5" s="47"/>
      <c r="W5" s="47"/>
      <c r="X5" s="47"/>
      <c r="Y5" s="47"/>
      <c r="Z5" s="47"/>
      <c r="AA5" s="47"/>
      <c r="AB5" s="47"/>
      <c r="AC5" s="47"/>
      <c r="AD5" s="47"/>
      <c r="AE5" s="47"/>
      <c r="AF5" s="47"/>
      <c r="AG5" s="47"/>
      <c r="AH5" s="47"/>
      <c r="AI5" s="47"/>
      <c r="AJ5" s="47"/>
      <c r="AK5" s="47"/>
      <c r="AL5" s="47"/>
      <c r="AM5" s="47"/>
      <c r="AN5" s="57" t="s">
        <v>37</v>
      </c>
      <c r="AO5" s="57"/>
      <c r="AP5" s="57"/>
      <c r="AQ5" s="57"/>
      <c r="AR5" s="57"/>
      <c r="AS5" s="57" t="s">
        <v>38</v>
      </c>
      <c r="AT5" s="57"/>
      <c r="AU5" s="57"/>
      <c r="AV5" s="57"/>
      <c r="AW5" s="57"/>
      <c r="AX5" s="57" t="s">
        <v>39</v>
      </c>
      <c r="AY5" s="57"/>
      <c r="AZ5" s="57"/>
      <c r="BA5" s="57"/>
      <c r="BB5" s="57"/>
      <c r="BC5" s="57" t="s">
        <v>27</v>
      </c>
      <c r="BD5" s="57"/>
      <c r="BE5" s="57"/>
      <c r="BF5" s="57"/>
      <c r="BG5" s="57"/>
      <c r="BH5" s="57"/>
      <c r="BI5" s="57"/>
      <c r="BJ5" s="57" t="s">
        <v>28</v>
      </c>
      <c r="BK5" s="57"/>
      <c r="BL5" s="57"/>
      <c r="BM5" s="57"/>
      <c r="BN5" s="57"/>
      <c r="BO5" s="57"/>
      <c r="BP5" s="57"/>
      <c r="BQ5" s="73" t="s">
        <v>212</v>
      </c>
      <c r="BR5" s="57"/>
      <c r="BS5" s="57"/>
      <c r="BT5" s="57"/>
      <c r="BU5" s="57"/>
      <c r="BV5" s="57"/>
      <c r="BW5" s="57"/>
      <c r="BX5" s="57"/>
      <c r="BY5" s="57"/>
      <c r="BZ5" s="57"/>
      <c r="CA5" s="57" t="s">
        <v>40</v>
      </c>
      <c r="CB5" s="57"/>
      <c r="CC5" s="57"/>
      <c r="CD5" s="57"/>
      <c r="CE5" s="57"/>
      <c r="CF5" s="57"/>
      <c r="CG5" s="57"/>
      <c r="CH5" s="57"/>
      <c r="CI5" s="57"/>
      <c r="CJ5" s="57"/>
      <c r="CK5" s="57"/>
      <c r="CL5" s="57" t="s">
        <v>41</v>
      </c>
      <c r="CM5" s="57"/>
      <c r="CN5" s="57"/>
      <c r="CO5" s="57"/>
      <c r="CP5" s="57"/>
      <c r="CQ5" s="57"/>
      <c r="CR5" s="57"/>
      <c r="CS5" s="57"/>
      <c r="CT5" s="57"/>
      <c r="CU5" s="57" t="s">
        <v>42</v>
      </c>
      <c r="CV5" s="57"/>
      <c r="CW5" s="57"/>
      <c r="CX5" s="57"/>
      <c r="CY5" s="57"/>
      <c r="CZ5" s="57"/>
      <c r="DA5" s="57"/>
      <c r="DB5" s="57" t="s">
        <v>43</v>
      </c>
      <c r="DC5" s="57"/>
      <c r="DD5" s="57"/>
      <c r="DE5" s="57"/>
      <c r="DF5" s="57"/>
      <c r="DG5" s="57"/>
      <c r="DH5" s="57"/>
      <c r="DI5" s="57" t="s">
        <v>44</v>
      </c>
      <c r="DJ5" s="57"/>
      <c r="DK5" s="57"/>
      <c r="DL5" s="57"/>
      <c r="DM5" s="57"/>
      <c r="DN5" s="57"/>
      <c r="DO5" s="57"/>
      <c r="DP5" s="57"/>
      <c r="DQ5" s="57" t="s">
        <v>45</v>
      </c>
      <c r="DR5" s="57"/>
      <c r="DS5" s="57"/>
      <c r="DT5" s="57"/>
      <c r="DU5" s="57"/>
      <c r="DV5" s="57"/>
      <c r="DW5" s="57"/>
      <c r="DX5" s="57" t="s">
        <v>46</v>
      </c>
      <c r="DY5" s="57"/>
      <c r="DZ5" s="57"/>
      <c r="EA5" s="57"/>
      <c r="EB5" s="57"/>
      <c r="EC5" s="57"/>
      <c r="ED5" s="57"/>
      <c r="EE5" s="57" t="s">
        <v>47</v>
      </c>
      <c r="EF5" s="57"/>
      <c r="EG5" s="57"/>
      <c r="EH5" s="57"/>
      <c r="EI5" s="57"/>
      <c r="EJ5" s="57"/>
      <c r="EK5" s="57"/>
      <c r="EL5" s="57"/>
      <c r="EM5" s="47"/>
      <c r="EN5" s="47"/>
      <c r="EO5" s="47"/>
      <c r="EP5" s="47"/>
      <c r="EQ5" s="47"/>
      <c r="ER5" s="47"/>
      <c r="ES5" s="47"/>
      <c r="ET5" s="47"/>
      <c r="EU5" s="47"/>
      <c r="EV5" s="47"/>
      <c r="EW5" s="47"/>
      <c r="EX5" s="47"/>
      <c r="EY5" s="47"/>
      <c r="EZ5" s="47"/>
      <c r="FA5" s="47"/>
      <c r="FB5" s="47"/>
      <c r="FC5" s="47"/>
      <c r="FD5" s="47"/>
      <c r="FE5" s="47"/>
      <c r="FF5" s="47"/>
      <c r="FG5" s="47"/>
      <c r="FH5" s="47"/>
      <c r="FI5" s="47"/>
      <c r="FJ5" s="47"/>
      <c r="FK5" s="47"/>
      <c r="FL5" s="47"/>
      <c r="FM5" s="47"/>
      <c r="FN5" s="47"/>
      <c r="FO5" s="47"/>
      <c r="FP5" s="47"/>
      <c r="FQ5" s="47"/>
      <c r="FR5" s="47"/>
    </row>
    <row r="6" spans="2:174">
      <c r="F6" t="s">
        <v>382</v>
      </c>
      <c r="G6" s="185">
        <v>0.1</v>
      </c>
      <c r="H6" s="185">
        <v>0.2</v>
      </c>
      <c r="I6" s="198" t="s">
        <v>196</v>
      </c>
      <c r="J6" s="199">
        <v>1.1000000000000001</v>
      </c>
      <c r="K6" s="199" t="s">
        <v>219</v>
      </c>
      <c r="L6" s="199" t="s">
        <v>220</v>
      </c>
      <c r="M6" s="199" t="s">
        <v>221</v>
      </c>
      <c r="N6" s="199" t="s">
        <v>222</v>
      </c>
      <c r="O6" s="199" t="s">
        <v>223</v>
      </c>
      <c r="P6" s="199" t="s">
        <v>224</v>
      </c>
      <c r="Q6" s="199" t="s">
        <v>225</v>
      </c>
      <c r="R6" s="199" t="s">
        <v>226</v>
      </c>
      <c r="S6" s="199" t="s">
        <v>227</v>
      </c>
      <c r="T6" s="199" t="s">
        <v>228</v>
      </c>
      <c r="U6" s="199" t="s">
        <v>229</v>
      </c>
      <c r="V6" s="199" t="s">
        <v>230</v>
      </c>
      <c r="W6" s="199" t="s">
        <v>392</v>
      </c>
      <c r="X6" s="198" t="s">
        <v>253</v>
      </c>
      <c r="Y6" s="199">
        <v>2.1</v>
      </c>
      <c r="Z6" s="199" t="s">
        <v>231</v>
      </c>
      <c r="AA6" s="199" t="s">
        <v>232</v>
      </c>
      <c r="AB6" s="199" t="s">
        <v>233</v>
      </c>
      <c r="AC6" s="199" t="s">
        <v>234</v>
      </c>
      <c r="AD6" s="199" t="s">
        <v>235</v>
      </c>
      <c r="AE6" s="199" t="s">
        <v>236</v>
      </c>
      <c r="AF6" s="199" t="s">
        <v>237</v>
      </c>
      <c r="AG6" s="199" t="s">
        <v>238</v>
      </c>
      <c r="AH6" s="199" t="s">
        <v>239</v>
      </c>
      <c r="AI6" s="199" t="s">
        <v>240</v>
      </c>
      <c r="AJ6" s="199" t="s">
        <v>241</v>
      </c>
      <c r="AK6" s="199" t="s">
        <v>242</v>
      </c>
      <c r="AL6" s="199" t="s">
        <v>243</v>
      </c>
      <c r="AM6" s="198" t="s">
        <v>256</v>
      </c>
      <c r="AN6" s="199">
        <v>3.1</v>
      </c>
      <c r="AO6" s="199" t="s">
        <v>244</v>
      </c>
      <c r="AP6" s="199" t="s">
        <v>245</v>
      </c>
      <c r="AQ6" s="199" t="s">
        <v>246</v>
      </c>
      <c r="AR6" s="200" t="s">
        <v>259</v>
      </c>
      <c r="AS6" s="199">
        <v>3.2</v>
      </c>
      <c r="AT6" s="199" t="s">
        <v>247</v>
      </c>
      <c r="AU6" s="199" t="s">
        <v>248</v>
      </c>
      <c r="AV6" s="199" t="s">
        <v>249</v>
      </c>
      <c r="AW6" s="200" t="s">
        <v>260</v>
      </c>
      <c r="AX6" s="199">
        <v>3.3</v>
      </c>
      <c r="AY6" s="199" t="s">
        <v>250</v>
      </c>
      <c r="AZ6" s="199" t="s">
        <v>251</v>
      </c>
      <c r="BA6" s="199" t="s">
        <v>252</v>
      </c>
      <c r="BB6" s="200" t="s">
        <v>261</v>
      </c>
      <c r="BC6" s="199">
        <v>3.4</v>
      </c>
      <c r="BD6" s="199" t="s">
        <v>273</v>
      </c>
      <c r="BE6" s="199" t="s">
        <v>274</v>
      </c>
      <c r="BF6" s="199" t="s">
        <v>275</v>
      </c>
      <c r="BG6" s="199" t="s">
        <v>276</v>
      </c>
      <c r="BH6" s="199" t="s">
        <v>277</v>
      </c>
      <c r="BI6" s="200" t="s">
        <v>262</v>
      </c>
      <c r="BJ6" s="199">
        <v>3.5</v>
      </c>
      <c r="BK6" s="199" t="s">
        <v>278</v>
      </c>
      <c r="BL6" s="199" t="s">
        <v>279</v>
      </c>
      <c r="BM6" s="199" t="s">
        <v>280</v>
      </c>
      <c r="BN6" s="199" t="s">
        <v>281</v>
      </c>
      <c r="BO6" s="199" t="s">
        <v>282</v>
      </c>
      <c r="BP6" s="200" t="s">
        <v>263</v>
      </c>
      <c r="BQ6" s="185" t="s">
        <v>367</v>
      </c>
      <c r="BR6" s="199" t="s">
        <v>133</v>
      </c>
      <c r="BS6" s="199" t="s">
        <v>366</v>
      </c>
      <c r="BT6" s="199" t="s">
        <v>292</v>
      </c>
      <c r="BU6" s="199" t="s">
        <v>293</v>
      </c>
      <c r="BV6" s="199" t="s">
        <v>294</v>
      </c>
      <c r="BW6" s="199" t="s">
        <v>295</v>
      </c>
      <c r="BX6" s="199" t="s">
        <v>296</v>
      </c>
      <c r="BY6" s="199" t="s">
        <v>297</v>
      </c>
      <c r="BZ6" s="200" t="s">
        <v>264</v>
      </c>
      <c r="CA6" s="199">
        <v>3.6</v>
      </c>
      <c r="CB6" s="199" t="s">
        <v>368</v>
      </c>
      <c r="CC6" s="199" t="s">
        <v>299</v>
      </c>
      <c r="CD6" s="199" t="s">
        <v>300</v>
      </c>
      <c r="CE6" s="199" t="s">
        <v>301</v>
      </c>
      <c r="CF6" s="199" t="s">
        <v>302</v>
      </c>
      <c r="CG6" s="199" t="s">
        <v>303</v>
      </c>
      <c r="CH6" s="199" t="s">
        <v>304</v>
      </c>
      <c r="CI6" s="199" t="s">
        <v>305</v>
      </c>
      <c r="CJ6" s="199" t="s">
        <v>306</v>
      </c>
      <c r="CK6" s="200" t="s">
        <v>265</v>
      </c>
      <c r="CL6" s="199">
        <v>3.7</v>
      </c>
      <c r="CM6" s="199" t="s">
        <v>369</v>
      </c>
      <c r="CN6" s="199" t="s">
        <v>308</v>
      </c>
      <c r="CO6" s="199" t="s">
        <v>309</v>
      </c>
      <c r="CP6" s="199" t="s">
        <v>310</v>
      </c>
      <c r="CQ6" s="199" t="s">
        <v>311</v>
      </c>
      <c r="CR6" s="199" t="s">
        <v>312</v>
      </c>
      <c r="CS6" s="199" t="s">
        <v>313</v>
      </c>
      <c r="CT6" s="200" t="s">
        <v>266</v>
      </c>
      <c r="CU6" s="199">
        <v>3.8</v>
      </c>
      <c r="CV6" s="199" t="s">
        <v>370</v>
      </c>
      <c r="CW6" s="199" t="s">
        <v>315</v>
      </c>
      <c r="CX6" s="199" t="s">
        <v>316</v>
      </c>
      <c r="CY6" s="199" t="s">
        <v>317</v>
      </c>
      <c r="CZ6" s="199" t="s">
        <v>318</v>
      </c>
      <c r="DA6" s="200" t="s">
        <v>267</v>
      </c>
      <c r="DB6" s="199">
        <v>3.9</v>
      </c>
      <c r="DC6" s="199" t="s">
        <v>371</v>
      </c>
      <c r="DD6" s="199" t="s">
        <v>320</v>
      </c>
      <c r="DE6" s="199" t="s">
        <v>321</v>
      </c>
      <c r="DF6" s="199" t="s">
        <v>322</v>
      </c>
      <c r="DG6" s="199" t="s">
        <v>323</v>
      </c>
      <c r="DH6" s="200" t="s">
        <v>268</v>
      </c>
      <c r="DI6" s="201" t="s">
        <v>218</v>
      </c>
      <c r="DJ6" s="199" t="s">
        <v>372</v>
      </c>
      <c r="DK6" s="199" t="s">
        <v>325</v>
      </c>
      <c r="DL6" s="199" t="s">
        <v>326</v>
      </c>
      <c r="DM6" s="199" t="s">
        <v>327</v>
      </c>
      <c r="DN6" s="199" t="s">
        <v>328</v>
      </c>
      <c r="DO6" s="199" t="s">
        <v>329</v>
      </c>
      <c r="DP6" s="200" t="s">
        <v>269</v>
      </c>
      <c r="DQ6" s="199">
        <v>3.11</v>
      </c>
      <c r="DR6" s="199" t="s">
        <v>373</v>
      </c>
      <c r="DS6" s="199" t="s">
        <v>331</v>
      </c>
      <c r="DT6" s="199" t="s">
        <v>332</v>
      </c>
      <c r="DU6" s="199" t="s">
        <v>333</v>
      </c>
      <c r="DV6" s="199" t="s">
        <v>334</v>
      </c>
      <c r="DW6" s="200" t="s">
        <v>270</v>
      </c>
      <c r="DX6" s="199">
        <v>3.12</v>
      </c>
      <c r="DY6" s="199" t="s">
        <v>374</v>
      </c>
      <c r="DZ6" s="199" t="s">
        <v>336</v>
      </c>
      <c r="EA6" s="199" t="s">
        <v>337</v>
      </c>
      <c r="EB6" s="199" t="s">
        <v>338</v>
      </c>
      <c r="EC6" s="199" t="s">
        <v>380</v>
      </c>
      <c r="ED6" s="200" t="s">
        <v>271</v>
      </c>
      <c r="EE6" s="199">
        <v>3.13</v>
      </c>
      <c r="EF6" s="199" t="s">
        <v>375</v>
      </c>
      <c r="EG6" s="199" t="s">
        <v>341</v>
      </c>
      <c r="EH6" s="199" t="s">
        <v>342</v>
      </c>
      <c r="EI6" s="199" t="s">
        <v>343</v>
      </c>
      <c r="EJ6" s="199" t="s">
        <v>344</v>
      </c>
      <c r="EK6" s="199" t="s">
        <v>345</v>
      </c>
      <c r="EL6" s="200" t="s">
        <v>272</v>
      </c>
      <c r="EM6" s="198" t="s">
        <v>254</v>
      </c>
      <c r="EN6" s="199">
        <v>4.0999999999999996</v>
      </c>
      <c r="EO6" s="199" t="s">
        <v>376</v>
      </c>
      <c r="EP6" s="199" t="s">
        <v>347</v>
      </c>
      <c r="EQ6" s="199" t="s">
        <v>348</v>
      </c>
      <c r="ER6" s="199" t="s">
        <v>349</v>
      </c>
      <c r="ES6" s="199" t="s">
        <v>350</v>
      </c>
      <c r="ET6" s="199" t="s">
        <v>351</v>
      </c>
      <c r="EU6" s="199" t="s">
        <v>352</v>
      </c>
      <c r="EV6" s="199" t="s">
        <v>353</v>
      </c>
      <c r="EW6" s="199" t="s">
        <v>354</v>
      </c>
      <c r="EX6" s="199" t="s">
        <v>355</v>
      </c>
      <c r="EY6" s="199" t="s">
        <v>356</v>
      </c>
      <c r="EZ6" s="199" t="s">
        <v>357</v>
      </c>
      <c r="FA6" s="199" t="s">
        <v>358</v>
      </c>
      <c r="FB6" s="198" t="s">
        <v>255</v>
      </c>
      <c r="FC6" s="185">
        <v>5.0999999999999996</v>
      </c>
      <c r="FD6" s="202">
        <v>5.2</v>
      </c>
      <c r="FE6" s="185" t="s">
        <v>377</v>
      </c>
      <c r="FF6" s="202">
        <v>5.3</v>
      </c>
      <c r="FG6" s="185" t="s">
        <v>378</v>
      </c>
      <c r="FH6" s="185" t="s">
        <v>361</v>
      </c>
      <c r="FI6" s="185" t="s">
        <v>362</v>
      </c>
      <c r="FJ6" s="202">
        <v>5.4</v>
      </c>
      <c r="FK6" s="185" t="s">
        <v>379</v>
      </c>
      <c r="FL6" s="185" t="s">
        <v>364</v>
      </c>
      <c r="FM6" s="185" t="s">
        <v>365</v>
      </c>
      <c r="FN6" s="198" t="s">
        <v>257</v>
      </c>
      <c r="FO6" s="185">
        <v>6.1</v>
      </c>
      <c r="FP6" s="185">
        <v>6.2</v>
      </c>
      <c r="FQ6" s="185">
        <v>6.3</v>
      </c>
      <c r="FR6" s="198" t="s">
        <v>258</v>
      </c>
    </row>
    <row r="7" spans="2:174">
      <c r="F7" t="s">
        <v>198</v>
      </c>
      <c r="G7" s="185">
        <v>1</v>
      </c>
      <c r="H7" s="185">
        <v>1</v>
      </c>
      <c r="I7" s="198">
        <f>SUM(G7:H7)</f>
        <v>2</v>
      </c>
      <c r="J7" s="199"/>
      <c r="K7" s="199">
        <v>1</v>
      </c>
      <c r="L7" s="199">
        <v>1</v>
      </c>
      <c r="M7" s="199">
        <v>1</v>
      </c>
      <c r="N7" s="199">
        <v>1</v>
      </c>
      <c r="O7" s="199">
        <v>1</v>
      </c>
      <c r="P7" s="199">
        <v>1</v>
      </c>
      <c r="Q7" s="199">
        <v>1</v>
      </c>
      <c r="R7" s="199">
        <v>1</v>
      </c>
      <c r="S7" s="199">
        <v>1</v>
      </c>
      <c r="T7" s="199">
        <v>1</v>
      </c>
      <c r="U7" s="199">
        <v>1</v>
      </c>
      <c r="V7" s="199">
        <v>1</v>
      </c>
      <c r="W7" s="199">
        <v>1</v>
      </c>
      <c r="X7" s="198">
        <f>SUM(K7:W7)</f>
        <v>13</v>
      </c>
      <c r="Y7" s="199"/>
      <c r="Z7" s="199">
        <v>1</v>
      </c>
      <c r="AA7" s="199">
        <v>1</v>
      </c>
      <c r="AB7" s="199">
        <v>1</v>
      </c>
      <c r="AC7" s="199">
        <v>1</v>
      </c>
      <c r="AD7" s="199">
        <v>1</v>
      </c>
      <c r="AE7" s="199">
        <v>1</v>
      </c>
      <c r="AF7" s="199">
        <v>1</v>
      </c>
      <c r="AG7" s="199">
        <v>1</v>
      </c>
      <c r="AH7" s="199">
        <v>1</v>
      </c>
      <c r="AI7" s="199">
        <v>1</v>
      </c>
      <c r="AJ7" s="199">
        <v>1</v>
      </c>
      <c r="AK7" s="199">
        <v>1</v>
      </c>
      <c r="AL7" s="199">
        <v>1</v>
      </c>
      <c r="AM7" s="198">
        <f>SUM(Z7:AL7)</f>
        <v>13</v>
      </c>
      <c r="AN7" s="199"/>
      <c r="AO7" s="199">
        <v>1</v>
      </c>
      <c r="AP7" s="199">
        <v>1</v>
      </c>
      <c r="AQ7" s="199">
        <v>1</v>
      </c>
      <c r="AR7" s="200">
        <f>SUM(AO7:AQ7)</f>
        <v>3</v>
      </c>
      <c r="AS7" s="199"/>
      <c r="AT7" s="199">
        <v>1</v>
      </c>
      <c r="AU7" s="199">
        <v>1</v>
      </c>
      <c r="AV7" s="199">
        <v>1</v>
      </c>
      <c r="AW7" s="200">
        <f>SUM(AT7:AV7)</f>
        <v>3</v>
      </c>
      <c r="AX7" s="199"/>
      <c r="AY7" s="199">
        <v>1</v>
      </c>
      <c r="AZ7" s="199">
        <v>1</v>
      </c>
      <c r="BA7" s="199">
        <v>1</v>
      </c>
      <c r="BB7" s="200">
        <f>SUM(AY7:BA7)</f>
        <v>3</v>
      </c>
      <c r="BC7" s="199"/>
      <c r="BD7" s="199">
        <v>1</v>
      </c>
      <c r="BE7" s="199">
        <v>1</v>
      </c>
      <c r="BF7" s="199">
        <v>1</v>
      </c>
      <c r="BG7" s="199">
        <v>1</v>
      </c>
      <c r="BH7" s="199">
        <v>1</v>
      </c>
      <c r="BI7" s="200">
        <f>SUM(BD7:BH7)</f>
        <v>5</v>
      </c>
      <c r="BJ7" s="199"/>
      <c r="BK7" s="199">
        <v>1</v>
      </c>
      <c r="BL7" s="199">
        <v>1</v>
      </c>
      <c r="BM7" s="199">
        <v>1</v>
      </c>
      <c r="BN7" s="199">
        <v>1</v>
      </c>
      <c r="BO7" s="199">
        <v>1</v>
      </c>
      <c r="BP7" s="200">
        <f>SUM(BK7:BO7)</f>
        <v>5</v>
      </c>
      <c r="BQ7" s="185"/>
      <c r="BR7" s="199"/>
      <c r="BS7" s="199">
        <v>1</v>
      </c>
      <c r="BT7" s="199">
        <v>1</v>
      </c>
      <c r="BU7" s="199">
        <v>1</v>
      </c>
      <c r="BV7" s="199">
        <v>1</v>
      </c>
      <c r="BW7" s="199">
        <v>1</v>
      </c>
      <c r="BX7" s="199">
        <v>1</v>
      </c>
      <c r="BY7" s="199">
        <v>1</v>
      </c>
      <c r="BZ7" s="244">
        <f>IF($BQ$10=0,"N/A",SUM(BS7:BY7))</f>
        <v>7</v>
      </c>
      <c r="CA7" s="199"/>
      <c r="CB7" s="199">
        <v>1</v>
      </c>
      <c r="CC7" s="199">
        <v>1</v>
      </c>
      <c r="CD7" s="199">
        <v>1</v>
      </c>
      <c r="CE7" s="199">
        <v>1</v>
      </c>
      <c r="CF7" s="199">
        <v>1</v>
      </c>
      <c r="CG7" s="199">
        <v>1</v>
      </c>
      <c r="CH7" s="199">
        <v>1</v>
      </c>
      <c r="CI7" s="199">
        <v>1</v>
      </c>
      <c r="CJ7" s="199">
        <v>1</v>
      </c>
      <c r="CK7" s="200">
        <f>SUM(CB7:CJ7)</f>
        <v>9</v>
      </c>
      <c r="CL7" s="199"/>
      <c r="CM7" s="199">
        <v>1</v>
      </c>
      <c r="CN7" s="199">
        <v>1</v>
      </c>
      <c r="CO7" s="199">
        <v>1</v>
      </c>
      <c r="CP7" s="199">
        <v>1</v>
      </c>
      <c r="CQ7" s="199">
        <v>1</v>
      </c>
      <c r="CR7" s="199">
        <v>1</v>
      </c>
      <c r="CS7" s="199">
        <v>1</v>
      </c>
      <c r="CT7" s="200">
        <f>SUM(CM7:CS7)</f>
        <v>7</v>
      </c>
      <c r="CU7" s="199"/>
      <c r="CV7" s="199">
        <v>1</v>
      </c>
      <c r="CW7" s="199">
        <v>1</v>
      </c>
      <c r="CX7" s="199">
        <v>1</v>
      </c>
      <c r="CY7" s="199">
        <v>1</v>
      </c>
      <c r="CZ7" s="199">
        <v>1</v>
      </c>
      <c r="DA7" s="200">
        <f>SUM(CV7:CZ7)</f>
        <v>5</v>
      </c>
      <c r="DB7" s="199"/>
      <c r="DC7" s="199">
        <v>1</v>
      </c>
      <c r="DD7" s="199">
        <v>1</v>
      </c>
      <c r="DE7" s="199">
        <v>1</v>
      </c>
      <c r="DF7" s="199">
        <v>1</v>
      </c>
      <c r="DG7" s="199">
        <v>1</v>
      </c>
      <c r="DH7" s="200">
        <f>SUM(DC7:DG7)</f>
        <v>5</v>
      </c>
      <c r="DI7" s="199"/>
      <c r="DJ7" s="199">
        <v>1</v>
      </c>
      <c r="DK7" s="199">
        <v>1</v>
      </c>
      <c r="DL7" s="199">
        <v>1</v>
      </c>
      <c r="DM7" s="199">
        <v>1</v>
      </c>
      <c r="DN7" s="199">
        <v>1</v>
      </c>
      <c r="DO7" s="199">
        <v>1</v>
      </c>
      <c r="DP7" s="200">
        <f>SUM(DJ7:DO7)</f>
        <v>6</v>
      </c>
      <c r="DQ7" s="199"/>
      <c r="DR7" s="199">
        <v>1</v>
      </c>
      <c r="DS7" s="199">
        <v>1</v>
      </c>
      <c r="DT7" s="199">
        <v>1</v>
      </c>
      <c r="DU7" s="199">
        <v>1</v>
      </c>
      <c r="DV7" s="199">
        <v>1</v>
      </c>
      <c r="DW7" s="200">
        <f>SUM(DR7:DV7)</f>
        <v>5</v>
      </c>
      <c r="DX7" s="199"/>
      <c r="DY7" s="199">
        <v>1</v>
      </c>
      <c r="DZ7" s="199">
        <v>1</v>
      </c>
      <c r="EA7" s="199">
        <v>1</v>
      </c>
      <c r="EB7" s="199">
        <v>1</v>
      </c>
      <c r="EC7" s="199">
        <v>1</v>
      </c>
      <c r="ED7" s="200">
        <f>SUM(DY7:EC7)</f>
        <v>5</v>
      </c>
      <c r="EE7" s="199"/>
      <c r="EF7" s="199">
        <v>1</v>
      </c>
      <c r="EG7" s="199">
        <v>1</v>
      </c>
      <c r="EH7" s="199">
        <v>1</v>
      </c>
      <c r="EI7" s="199">
        <v>1</v>
      </c>
      <c r="EJ7" s="199">
        <v>1</v>
      </c>
      <c r="EK7" s="199">
        <v>1</v>
      </c>
      <c r="EL7" s="200">
        <f>SUM(EF7:EK7)</f>
        <v>6</v>
      </c>
      <c r="EM7" s="198">
        <f>SUMIF($AN$6:$EL$6,"*合計",$AN$7:$EL$7)</f>
        <v>74</v>
      </c>
      <c r="EN7" s="199"/>
      <c r="EO7" s="199">
        <v>1</v>
      </c>
      <c r="EP7" s="199">
        <v>1</v>
      </c>
      <c r="EQ7" s="199">
        <v>1</v>
      </c>
      <c r="ER7" s="199">
        <v>1</v>
      </c>
      <c r="ES7" s="199">
        <v>1</v>
      </c>
      <c r="ET7" s="199">
        <v>1</v>
      </c>
      <c r="EU7" s="199">
        <v>1</v>
      </c>
      <c r="EV7" s="199">
        <v>1</v>
      </c>
      <c r="EW7" s="199">
        <v>1</v>
      </c>
      <c r="EX7" s="199">
        <v>1</v>
      </c>
      <c r="EY7" s="199">
        <v>1</v>
      </c>
      <c r="EZ7" s="199">
        <v>1</v>
      </c>
      <c r="FA7" s="199">
        <v>1</v>
      </c>
      <c r="FB7" s="198">
        <f>SUM(EO7:FA7)</f>
        <v>13</v>
      </c>
      <c r="FC7" s="185"/>
      <c r="FD7" s="202">
        <f>SUM(FE7)</f>
        <v>1</v>
      </c>
      <c r="FE7" s="185">
        <v>1</v>
      </c>
      <c r="FF7" s="202">
        <f>SUM(FG7:FI7)</f>
        <v>3</v>
      </c>
      <c r="FG7" s="185">
        <v>1</v>
      </c>
      <c r="FH7" s="185">
        <v>1</v>
      </c>
      <c r="FI7" s="185">
        <v>1</v>
      </c>
      <c r="FJ7" s="202">
        <f>SUM(FK7:FM7)</f>
        <v>1.5</v>
      </c>
      <c r="FK7" s="185">
        <v>0.5</v>
      </c>
      <c r="FL7" s="185">
        <v>0.5</v>
      </c>
      <c r="FM7" s="185">
        <v>0.5</v>
      </c>
      <c r="FN7" s="198">
        <f>SUM(FD7,FF7)</f>
        <v>4</v>
      </c>
      <c r="FO7" s="185">
        <v>1</v>
      </c>
      <c r="FP7" s="185">
        <v>1</v>
      </c>
      <c r="FQ7" s="185">
        <v>1</v>
      </c>
      <c r="FR7" s="198">
        <f>SUM(FO7:FQ7)</f>
        <v>3</v>
      </c>
    </row>
    <row r="8" spans="2:174" ht="94.5">
      <c r="G8" s="296" t="s">
        <v>147</v>
      </c>
      <c r="H8" s="296" t="s">
        <v>20</v>
      </c>
      <c r="I8" s="191"/>
      <c r="J8" s="297" t="s">
        <v>22</v>
      </c>
      <c r="K8" s="192" t="str">
        <f t="shared" ref="K8:W8" si="0">K9</f>
        <v>法令等の遵守と良識ある行動
法令や国際的ルール等の遵守、良識ある行動を明確に謳った方針や規定</v>
      </c>
      <c r="L8" s="192" t="str">
        <f t="shared" si="0"/>
        <v>公正かつ適正な取引と腐敗防止の徹底
不公正または不適切な取引や腐敗行為の防止を明確に謳った方針や規定</v>
      </c>
      <c r="M8" s="192" t="str">
        <f t="shared" si="0"/>
        <v>反社会的勢力との関係遮断
不当要求に応じないことや反社会的勢力との関係遮断を明確に謳った方針や規定</v>
      </c>
      <c r="N8" s="192" t="str">
        <f t="shared" si="0"/>
        <v>差別や不当な取扱いの禁止
人権や人格・個性・多様性を尊重し、差別、ハラスメント、不当な取扱いの禁止を明確に謳った方針や規定</v>
      </c>
      <c r="O8" s="192" t="str">
        <f t="shared" si="0"/>
        <v>児童労働・強制労働の禁止
児童労働・強制労働の禁止を明確に謳った方針や規定</v>
      </c>
      <c r="P8" s="192" t="str">
        <f t="shared" si="0"/>
        <v>健康と安全に配慮した働きやすい労働環境の提供
健康と安全に配慮した働きやすい労働環境の提供を明確に謳った方針や規定</v>
      </c>
      <c r="Q8" s="192" t="str">
        <f t="shared" si="0"/>
        <v>労働時間の適正管理
労働時間・休日・休暇の適切な管理を明確に謳った方針</v>
      </c>
      <c r="R8" s="192"/>
      <c r="S8" s="192" t="str">
        <f t="shared" si="0"/>
        <v>従業員の団結権及び団体交渉権の尊重
採用、昇進、解雇または異動等の決定における、労働組合の組織の尊重を明確に謳った方針</v>
      </c>
      <c r="T8" s="192" t="str">
        <f t="shared" si="0"/>
        <v>環境への配慮
環境負荷の低減・汚染防止を明確に謳った方針</v>
      </c>
      <c r="U8" s="192" t="str">
        <f t="shared" si="0"/>
        <v>品質の確保
品質の確保に関する方針や規定</v>
      </c>
      <c r="V8" s="192" t="str">
        <f t="shared" si="0"/>
        <v>情報セキュリティの確保
情報セキュリティの確保に関する方針や規定</v>
      </c>
      <c r="W8" s="192" t="str">
        <f t="shared" si="0"/>
        <v>災害等不測の事態への対応
災害等不測の事態への対応を定めた方針や規定</v>
      </c>
      <c r="X8" s="191"/>
      <c r="Y8" s="295" t="s">
        <v>185</v>
      </c>
      <c r="Z8" s="193"/>
      <c r="AA8" s="193"/>
      <c r="AB8" s="193"/>
      <c r="AC8" s="193"/>
      <c r="AD8" s="193"/>
      <c r="AE8" s="193"/>
      <c r="AF8" s="193"/>
      <c r="AG8" s="193"/>
      <c r="AH8" s="193"/>
      <c r="AI8" s="193"/>
      <c r="AJ8" s="193"/>
      <c r="AK8" s="193"/>
      <c r="AL8" s="193"/>
      <c r="AM8" s="191"/>
      <c r="AN8" s="295" t="s">
        <v>75</v>
      </c>
      <c r="AO8" s="296" t="s">
        <v>123</v>
      </c>
      <c r="AP8" s="296" t="s">
        <v>186</v>
      </c>
      <c r="AQ8" s="296" t="s">
        <v>187</v>
      </c>
      <c r="AR8" s="194"/>
      <c r="AS8" s="295" t="s">
        <v>75</v>
      </c>
      <c r="AT8" s="296" t="s">
        <v>188</v>
      </c>
      <c r="AU8" s="296" t="s">
        <v>84</v>
      </c>
      <c r="AV8" s="296" t="s">
        <v>150</v>
      </c>
      <c r="AW8" s="194"/>
      <c r="AX8" s="295" t="s">
        <v>75</v>
      </c>
      <c r="AY8" s="296" t="s">
        <v>85</v>
      </c>
      <c r="AZ8" s="296" t="s">
        <v>137</v>
      </c>
      <c r="BA8" s="296" t="s">
        <v>138</v>
      </c>
      <c r="BB8" s="194"/>
      <c r="BC8" s="295" t="s">
        <v>75</v>
      </c>
      <c r="BD8" s="296" t="s">
        <v>139</v>
      </c>
      <c r="BE8" s="296" t="s">
        <v>151</v>
      </c>
      <c r="BF8" s="296" t="s">
        <v>86</v>
      </c>
      <c r="BG8" s="296" t="s">
        <v>87</v>
      </c>
      <c r="BH8" s="296" t="s">
        <v>111</v>
      </c>
      <c r="BI8" s="194"/>
      <c r="BJ8" s="295" t="s">
        <v>75</v>
      </c>
      <c r="BK8" s="296" t="s">
        <v>124</v>
      </c>
      <c r="BL8" s="296" t="s">
        <v>140</v>
      </c>
      <c r="BM8" s="298" t="s">
        <v>152</v>
      </c>
      <c r="BN8" s="296" t="s">
        <v>161</v>
      </c>
      <c r="BO8" s="296" t="s">
        <v>149</v>
      </c>
      <c r="BP8" s="194"/>
      <c r="BQ8" s="296" t="s">
        <v>134</v>
      </c>
      <c r="BR8" s="295" t="s">
        <v>75</v>
      </c>
      <c r="BS8" s="296" t="s">
        <v>76</v>
      </c>
      <c r="BT8" s="296" t="s">
        <v>77</v>
      </c>
      <c r="BU8" s="296" t="s">
        <v>78</v>
      </c>
      <c r="BV8" s="296" t="s">
        <v>88</v>
      </c>
      <c r="BW8" s="296" t="s">
        <v>79</v>
      </c>
      <c r="BX8" s="296" t="s">
        <v>153</v>
      </c>
      <c r="BY8" s="296" t="s">
        <v>154</v>
      </c>
      <c r="BZ8" s="195"/>
      <c r="CA8" s="295" t="s">
        <v>75</v>
      </c>
      <c r="CB8" s="296" t="s">
        <v>89</v>
      </c>
      <c r="CC8" s="296" t="s">
        <v>126</v>
      </c>
      <c r="CD8" s="296" t="s">
        <v>90</v>
      </c>
      <c r="CE8" s="296" t="s">
        <v>91</v>
      </c>
      <c r="CF8" s="296" t="s">
        <v>92</v>
      </c>
      <c r="CG8" s="296" t="s">
        <v>141</v>
      </c>
      <c r="CH8" s="296" t="s">
        <v>155</v>
      </c>
      <c r="CI8" s="296" t="s">
        <v>93</v>
      </c>
      <c r="CJ8" s="296" t="s">
        <v>148</v>
      </c>
      <c r="CK8" s="194"/>
      <c r="CL8" s="295" t="s">
        <v>75</v>
      </c>
      <c r="CM8" s="296" t="s">
        <v>94</v>
      </c>
      <c r="CN8" s="296" t="s">
        <v>95</v>
      </c>
      <c r="CO8" s="296" t="s">
        <v>96</v>
      </c>
      <c r="CP8" s="296" t="s">
        <v>97</v>
      </c>
      <c r="CQ8" s="296" t="s">
        <v>98</v>
      </c>
      <c r="CR8" s="296" t="s">
        <v>99</v>
      </c>
      <c r="CS8" s="296" t="s">
        <v>142</v>
      </c>
      <c r="CT8" s="194"/>
      <c r="CU8" s="295" t="s">
        <v>75</v>
      </c>
      <c r="CV8" s="296" t="s">
        <v>127</v>
      </c>
      <c r="CW8" s="296" t="s">
        <v>128</v>
      </c>
      <c r="CX8" s="296" t="s">
        <v>100</v>
      </c>
      <c r="CY8" s="296" t="s">
        <v>143</v>
      </c>
      <c r="CZ8" s="296" t="s">
        <v>144</v>
      </c>
      <c r="DA8" s="194"/>
      <c r="DB8" s="295" t="s">
        <v>75</v>
      </c>
      <c r="DC8" s="296" t="s">
        <v>80</v>
      </c>
      <c r="DD8" s="296" t="s">
        <v>101</v>
      </c>
      <c r="DE8" s="296" t="s">
        <v>129</v>
      </c>
      <c r="DF8" s="296" t="s">
        <v>130</v>
      </c>
      <c r="DG8" s="296" t="s">
        <v>156</v>
      </c>
      <c r="DH8" s="194"/>
      <c r="DI8" s="295" t="s">
        <v>75</v>
      </c>
      <c r="DJ8" s="296" t="s">
        <v>157</v>
      </c>
      <c r="DK8" s="296" t="s">
        <v>158</v>
      </c>
      <c r="DL8" s="296" t="s">
        <v>160</v>
      </c>
      <c r="DM8" s="296" t="s">
        <v>102</v>
      </c>
      <c r="DN8" s="296" t="s">
        <v>131</v>
      </c>
      <c r="DO8" s="296" t="s">
        <v>103</v>
      </c>
      <c r="DP8" s="194"/>
      <c r="DQ8" s="295" t="s">
        <v>75</v>
      </c>
      <c r="DR8" s="296" t="s">
        <v>132</v>
      </c>
      <c r="DS8" s="296" t="s">
        <v>104</v>
      </c>
      <c r="DT8" s="296" t="s">
        <v>105</v>
      </c>
      <c r="DU8" s="296" t="s">
        <v>106</v>
      </c>
      <c r="DV8" s="296" t="s">
        <v>107</v>
      </c>
      <c r="DW8" s="194"/>
      <c r="DX8" s="295" t="s">
        <v>75</v>
      </c>
      <c r="DY8" s="296" t="s">
        <v>125</v>
      </c>
      <c r="DZ8" s="296" t="s">
        <v>108</v>
      </c>
      <c r="EA8" s="296" t="s">
        <v>81</v>
      </c>
      <c r="EB8" s="296" t="s">
        <v>162</v>
      </c>
      <c r="EC8" s="296" t="s">
        <v>159</v>
      </c>
      <c r="ED8" s="194"/>
      <c r="EE8" s="295" t="s">
        <v>75</v>
      </c>
      <c r="EF8" s="296" t="s">
        <v>82</v>
      </c>
      <c r="EG8" s="296" t="s">
        <v>165</v>
      </c>
      <c r="EH8" s="296" t="s">
        <v>182</v>
      </c>
      <c r="EI8" s="296" t="s">
        <v>83</v>
      </c>
      <c r="EJ8" s="296" t="s">
        <v>109</v>
      </c>
      <c r="EK8" s="296" t="s">
        <v>110</v>
      </c>
      <c r="EL8" s="194"/>
      <c r="EM8" s="191"/>
      <c r="EN8" s="295" t="s">
        <v>59</v>
      </c>
      <c r="EO8" s="193"/>
      <c r="EP8" s="193"/>
      <c r="EQ8" s="193"/>
      <c r="ER8" s="193"/>
      <c r="ES8" s="193"/>
      <c r="ET8" s="193"/>
      <c r="EU8" s="193"/>
      <c r="EV8" s="193"/>
      <c r="EW8" s="193"/>
      <c r="EX8" s="193"/>
      <c r="EY8" s="193"/>
      <c r="EZ8" s="193"/>
      <c r="FA8" s="193"/>
      <c r="FB8" s="191"/>
      <c r="FC8" s="298" t="s">
        <v>167</v>
      </c>
      <c r="FD8" s="309" t="s">
        <v>181</v>
      </c>
      <c r="FE8" s="298" t="s">
        <v>180</v>
      </c>
      <c r="FF8" s="309" t="s">
        <v>168</v>
      </c>
      <c r="FG8" s="308" t="s">
        <v>189</v>
      </c>
      <c r="FH8" s="308" t="s">
        <v>190</v>
      </c>
      <c r="FI8" s="298" t="s">
        <v>166</v>
      </c>
      <c r="FJ8" s="309" t="s">
        <v>169</v>
      </c>
      <c r="FK8" s="298" t="s">
        <v>170</v>
      </c>
      <c r="FL8" s="298" t="s">
        <v>171</v>
      </c>
      <c r="FM8" s="298" t="s">
        <v>172</v>
      </c>
      <c r="FN8" s="191"/>
      <c r="FO8" s="308" t="s">
        <v>413</v>
      </c>
      <c r="FP8" s="298" t="s">
        <v>191</v>
      </c>
      <c r="FQ8" s="308" t="s">
        <v>135</v>
      </c>
      <c r="FR8" s="191"/>
    </row>
    <row r="9" spans="2:174" ht="199.5">
      <c r="B9" s="181" t="s">
        <v>200</v>
      </c>
      <c r="C9" s="182" t="s">
        <v>201</v>
      </c>
      <c r="D9" s="183" t="s">
        <v>202</v>
      </c>
      <c r="E9" s="183" t="s">
        <v>203</v>
      </c>
      <c r="F9" s="184" t="s">
        <v>204</v>
      </c>
      <c r="G9" s="296"/>
      <c r="H9" s="296"/>
      <c r="I9" s="191"/>
      <c r="J9" s="297"/>
      <c r="K9" s="196" t="s">
        <v>113</v>
      </c>
      <c r="L9" s="189" t="s">
        <v>114</v>
      </c>
      <c r="M9" s="189" t="s">
        <v>115</v>
      </c>
      <c r="N9" s="189" t="s">
        <v>112</v>
      </c>
      <c r="O9" s="189" t="s">
        <v>116</v>
      </c>
      <c r="P9" s="189" t="s">
        <v>117</v>
      </c>
      <c r="Q9" s="189" t="s">
        <v>393</v>
      </c>
      <c r="R9" s="188" t="s">
        <v>391</v>
      </c>
      <c r="S9" s="189" t="s">
        <v>118</v>
      </c>
      <c r="T9" s="189" t="s">
        <v>119</v>
      </c>
      <c r="U9" s="189" t="s">
        <v>120</v>
      </c>
      <c r="V9" s="189" t="s">
        <v>121</v>
      </c>
      <c r="W9" s="189" t="s">
        <v>122</v>
      </c>
      <c r="X9" s="191"/>
      <c r="Y9" s="295"/>
      <c r="Z9" s="197" t="s">
        <v>24</v>
      </c>
      <c r="AA9" s="197" t="s">
        <v>25</v>
      </c>
      <c r="AB9" s="197" t="s">
        <v>26</v>
      </c>
      <c r="AC9" s="197" t="s">
        <v>27</v>
      </c>
      <c r="AD9" s="197" t="s">
        <v>28</v>
      </c>
      <c r="AE9" s="197" t="s">
        <v>29</v>
      </c>
      <c r="AF9" s="197" t="s">
        <v>15</v>
      </c>
      <c r="AG9" s="197" t="s">
        <v>16</v>
      </c>
      <c r="AH9" s="197" t="s">
        <v>30</v>
      </c>
      <c r="AI9" s="197" t="s">
        <v>31</v>
      </c>
      <c r="AJ9" s="197" t="s">
        <v>32</v>
      </c>
      <c r="AK9" s="197" t="s">
        <v>33</v>
      </c>
      <c r="AL9" s="197" t="s">
        <v>23</v>
      </c>
      <c r="AM9" s="191"/>
      <c r="AN9" s="295"/>
      <c r="AO9" s="296"/>
      <c r="AP9" s="296"/>
      <c r="AQ9" s="296"/>
      <c r="AR9" s="194"/>
      <c r="AS9" s="295"/>
      <c r="AT9" s="296"/>
      <c r="AU9" s="296"/>
      <c r="AV9" s="296"/>
      <c r="AW9" s="194"/>
      <c r="AX9" s="295"/>
      <c r="AY9" s="296"/>
      <c r="AZ9" s="296"/>
      <c r="BA9" s="296"/>
      <c r="BB9" s="194"/>
      <c r="BC9" s="295"/>
      <c r="BD9" s="296"/>
      <c r="BE9" s="296"/>
      <c r="BF9" s="296"/>
      <c r="BG9" s="296"/>
      <c r="BH9" s="296"/>
      <c r="BI9" s="194"/>
      <c r="BJ9" s="295"/>
      <c r="BK9" s="296"/>
      <c r="BL9" s="296"/>
      <c r="BM9" s="298"/>
      <c r="BN9" s="296"/>
      <c r="BO9" s="296"/>
      <c r="BP9" s="194"/>
      <c r="BQ9" s="296"/>
      <c r="BR9" s="295"/>
      <c r="BS9" s="296"/>
      <c r="BT9" s="296"/>
      <c r="BU9" s="296"/>
      <c r="BV9" s="296"/>
      <c r="BW9" s="296"/>
      <c r="BX9" s="296"/>
      <c r="BY9" s="296"/>
      <c r="BZ9" s="195"/>
      <c r="CA9" s="295"/>
      <c r="CB9" s="296"/>
      <c r="CC9" s="296"/>
      <c r="CD9" s="296"/>
      <c r="CE9" s="296"/>
      <c r="CF9" s="296"/>
      <c r="CG9" s="296"/>
      <c r="CH9" s="296"/>
      <c r="CI9" s="296"/>
      <c r="CJ9" s="296"/>
      <c r="CK9" s="194"/>
      <c r="CL9" s="295"/>
      <c r="CM9" s="296"/>
      <c r="CN9" s="296"/>
      <c r="CO9" s="296"/>
      <c r="CP9" s="296"/>
      <c r="CQ9" s="296"/>
      <c r="CR9" s="296"/>
      <c r="CS9" s="296"/>
      <c r="CT9" s="194"/>
      <c r="CU9" s="295"/>
      <c r="CV9" s="296"/>
      <c r="CW9" s="296"/>
      <c r="CX9" s="296"/>
      <c r="CY9" s="296"/>
      <c r="CZ9" s="296"/>
      <c r="DA9" s="194"/>
      <c r="DB9" s="295"/>
      <c r="DC9" s="296"/>
      <c r="DD9" s="296"/>
      <c r="DE9" s="296"/>
      <c r="DF9" s="296"/>
      <c r="DG9" s="296"/>
      <c r="DH9" s="194"/>
      <c r="DI9" s="295"/>
      <c r="DJ9" s="296"/>
      <c r="DK9" s="296"/>
      <c r="DL9" s="296"/>
      <c r="DM9" s="296"/>
      <c r="DN9" s="296"/>
      <c r="DO9" s="296"/>
      <c r="DP9" s="194"/>
      <c r="DQ9" s="295"/>
      <c r="DR9" s="296"/>
      <c r="DS9" s="296"/>
      <c r="DT9" s="296"/>
      <c r="DU9" s="296"/>
      <c r="DV9" s="296"/>
      <c r="DW9" s="194"/>
      <c r="DX9" s="295"/>
      <c r="DY9" s="296"/>
      <c r="DZ9" s="296"/>
      <c r="EA9" s="296"/>
      <c r="EB9" s="296"/>
      <c r="EC9" s="296"/>
      <c r="ED9" s="194"/>
      <c r="EE9" s="295"/>
      <c r="EF9" s="296"/>
      <c r="EG9" s="296"/>
      <c r="EH9" s="296"/>
      <c r="EI9" s="296"/>
      <c r="EJ9" s="296"/>
      <c r="EK9" s="296"/>
      <c r="EL9" s="194"/>
      <c r="EM9" s="191"/>
      <c r="EN9" s="295"/>
      <c r="EO9" s="197" t="s">
        <v>24</v>
      </c>
      <c r="EP9" s="197" t="s">
        <v>25</v>
      </c>
      <c r="EQ9" s="197" t="s">
        <v>26</v>
      </c>
      <c r="ER9" s="197" t="s">
        <v>27</v>
      </c>
      <c r="ES9" s="197" t="s">
        <v>28</v>
      </c>
      <c r="ET9" s="197" t="s">
        <v>29</v>
      </c>
      <c r="EU9" s="197" t="s">
        <v>15</v>
      </c>
      <c r="EV9" s="197" t="s">
        <v>16</v>
      </c>
      <c r="EW9" s="197" t="s">
        <v>30</v>
      </c>
      <c r="EX9" s="197" t="s">
        <v>31</v>
      </c>
      <c r="EY9" s="197" t="s">
        <v>32</v>
      </c>
      <c r="EZ9" s="197" t="s">
        <v>33</v>
      </c>
      <c r="FA9" s="197" t="s">
        <v>23</v>
      </c>
      <c r="FB9" s="191"/>
      <c r="FC9" s="298"/>
      <c r="FD9" s="309"/>
      <c r="FE9" s="298"/>
      <c r="FF9" s="309"/>
      <c r="FG9" s="308"/>
      <c r="FH9" s="308"/>
      <c r="FI9" s="298"/>
      <c r="FJ9" s="309"/>
      <c r="FK9" s="298"/>
      <c r="FL9" s="298"/>
      <c r="FM9" s="298"/>
      <c r="FN9" s="191"/>
      <c r="FO9" s="308"/>
      <c r="FP9" s="298"/>
      <c r="FQ9" s="308"/>
      <c r="FR9" s="191"/>
    </row>
    <row r="10" spans="2:174">
      <c r="B10" s="172" t="s">
        <v>199</v>
      </c>
      <c r="C10" s="245">
        <f>Ⅰ.会社情報!F5</f>
        <v>0</v>
      </c>
      <c r="D10" s="245">
        <f>Ⅰ.会社情報!F6</f>
        <v>0</v>
      </c>
      <c r="E10" s="173">
        <f>Ⅰ.会社情報!F7</f>
        <v>0</v>
      </c>
      <c r="F10" s="245">
        <f>Ⅰ.会社情報!F8</f>
        <v>0</v>
      </c>
      <c r="G10" s="172" t="str">
        <f>VLOOKUP(G6,Ⅱ.アンケート!$J$4:$O$173,4,FALSE)</f>
        <v>未回答</v>
      </c>
      <c r="H10" s="172" t="str">
        <f>VLOOKUP(H6,Ⅱ.アンケート!$J$4:$O$173,4,FALSE)</f>
        <v>未回答</v>
      </c>
      <c r="I10" s="240">
        <f>SUM(G10:H10)+COUNTIF(G10:H10,"N/A")</f>
        <v>0</v>
      </c>
      <c r="J10" s="172"/>
      <c r="K10" s="203">
        <f>VLOOKUP(K6,Ⅱ.アンケート!$J$4:$O$173,4,FALSE)/2</f>
        <v>0</v>
      </c>
      <c r="L10" s="203">
        <f>VLOOKUP(L6,Ⅱ.アンケート!$J$4:$O$173,4,FALSE)/2</f>
        <v>0</v>
      </c>
      <c r="M10" s="203">
        <f>VLOOKUP(M6,Ⅱ.アンケート!$J$4:$O$173,4,FALSE)/2</f>
        <v>0</v>
      </c>
      <c r="N10" s="203">
        <f>VLOOKUP(N6,Ⅱ.アンケート!$J$4:$O$173,4,FALSE)/2</f>
        <v>0</v>
      </c>
      <c r="O10" s="203">
        <f>VLOOKUP(O6,Ⅱ.アンケート!$J$4:$O$173,4,FALSE)/2</f>
        <v>0</v>
      </c>
      <c r="P10" s="203">
        <f>VLOOKUP(P6,Ⅱ.アンケート!$J$4:$O$173,4,FALSE)/2</f>
        <v>0</v>
      </c>
      <c r="Q10" s="203">
        <f>VLOOKUP(Q6,Ⅱ.アンケート!$J$4:$O$173,4,FALSE)/2</f>
        <v>0</v>
      </c>
      <c r="R10" s="203">
        <f>VLOOKUP(R6,Ⅱ.アンケート!$J$4:$O$173,4,FALSE)/2</f>
        <v>0</v>
      </c>
      <c r="S10" s="203">
        <f>VLOOKUP(S6,Ⅱ.アンケート!$J$4:$O$173,4,FALSE)/2</f>
        <v>0</v>
      </c>
      <c r="T10" s="203">
        <f>VLOOKUP(T6,Ⅱ.アンケート!$J$4:$O$173,4,FALSE)/2</f>
        <v>0</v>
      </c>
      <c r="U10" s="203">
        <f>VLOOKUP(U6,Ⅱ.アンケート!$J$4:$O$173,4,FALSE)/2</f>
        <v>0</v>
      </c>
      <c r="V10" s="203">
        <f>VLOOKUP(V6,Ⅱ.アンケート!$J$4:$O$173,4,FALSE)/2</f>
        <v>0</v>
      </c>
      <c r="W10" s="203">
        <f>VLOOKUP(W6,Ⅱ.アンケート!$J$4:$O$173,4,FALSE)/2</f>
        <v>0</v>
      </c>
      <c r="X10" s="240">
        <f>SUM(K10:W10)+COUNTIF(K10:W10,"N/A")</f>
        <v>0</v>
      </c>
      <c r="Y10" s="172"/>
      <c r="Z10" s="172">
        <f>VLOOKUP(Z6,Ⅱ.アンケート!$J$4:$O$173,4,FALSE)</f>
        <v>0</v>
      </c>
      <c r="AA10" s="172">
        <f>VLOOKUP(AA6,Ⅱ.アンケート!$J$4:$O$173,4,FALSE)</f>
        <v>0</v>
      </c>
      <c r="AB10" s="172">
        <f>VLOOKUP(AB6,Ⅱ.アンケート!$J$4:$O$173,4,FALSE)</f>
        <v>0</v>
      </c>
      <c r="AC10" s="172">
        <f>VLOOKUP(AC6,Ⅱ.アンケート!$J$4:$O$173,4,FALSE)</f>
        <v>0</v>
      </c>
      <c r="AD10" s="172">
        <f>VLOOKUP(AD6,Ⅱ.アンケート!$J$4:$O$173,4,FALSE)</f>
        <v>0</v>
      </c>
      <c r="AE10" s="172">
        <f>VLOOKUP(AE6,Ⅱ.アンケート!$J$4:$O$173,4,FALSE)</f>
        <v>0</v>
      </c>
      <c r="AF10" s="172">
        <f>VLOOKUP(AF6,Ⅱ.アンケート!$J$4:$O$173,4,FALSE)</f>
        <v>0</v>
      </c>
      <c r="AG10" s="172">
        <f>VLOOKUP(AG6,Ⅱ.アンケート!$J$4:$O$173,4,FALSE)</f>
        <v>0</v>
      </c>
      <c r="AH10" s="172">
        <f>VLOOKUP(AH6,Ⅱ.アンケート!$J$4:$O$173,4,FALSE)</f>
        <v>0</v>
      </c>
      <c r="AI10" s="172">
        <f>VLOOKUP(AI6,Ⅱ.アンケート!$J$4:$O$173,4,FALSE)</f>
        <v>0</v>
      </c>
      <c r="AJ10" s="172">
        <f>VLOOKUP(AJ6,Ⅱ.アンケート!$J$4:$O$173,4,FALSE)</f>
        <v>0</v>
      </c>
      <c r="AK10" s="172">
        <f>VLOOKUP(AK6,Ⅱ.アンケート!$J$4:$O$173,4,FALSE)</f>
        <v>0</v>
      </c>
      <c r="AL10" s="172">
        <f>VLOOKUP(AL6,Ⅱ.アンケート!$J$4:$O$173,4,FALSE)</f>
        <v>0</v>
      </c>
      <c r="AM10" s="240">
        <f>SUM(Z10:AL10)+COUNTIF(Z10:AL10,"N/A")</f>
        <v>0</v>
      </c>
      <c r="AN10" s="172"/>
      <c r="AO10" s="172">
        <f>VLOOKUP(AO6,Ⅱ.アンケート!$J$4:$O$173,4,FALSE)</f>
        <v>0</v>
      </c>
      <c r="AP10" s="172">
        <f>VLOOKUP(AP6,Ⅱ.アンケート!$J$4:$O$173,4,FALSE)</f>
        <v>0</v>
      </c>
      <c r="AQ10" s="172">
        <f>VLOOKUP(AQ6,Ⅱ.アンケート!$J$4:$O$173,4,FALSE)</f>
        <v>0</v>
      </c>
      <c r="AR10" s="240">
        <f>SUM(AO10:AQ10)+COUNTIF(AO10:AQ10,"N/A")</f>
        <v>0</v>
      </c>
      <c r="AS10" s="172"/>
      <c r="AT10" s="172">
        <f>VLOOKUP(AT6,Ⅱ.アンケート!$J$4:$O$173,4,FALSE)</f>
        <v>0</v>
      </c>
      <c r="AU10" s="172">
        <f>VLOOKUP(AU6,Ⅱ.アンケート!$J$4:$O$173,4,FALSE)</f>
        <v>0</v>
      </c>
      <c r="AV10" s="172">
        <f>VLOOKUP(AV6,Ⅱ.アンケート!$J$4:$O$173,4,FALSE)</f>
        <v>0</v>
      </c>
      <c r="AW10" s="240">
        <f>SUM(AT10:AV10)+COUNTIF(AT10:AV10,"N/A")</f>
        <v>0</v>
      </c>
      <c r="AX10" s="172"/>
      <c r="AY10" s="172">
        <f>VLOOKUP(AY6,Ⅱ.アンケート!$J$4:$O$173,4,FALSE)</f>
        <v>0</v>
      </c>
      <c r="AZ10" s="172">
        <f>VLOOKUP(AZ6,Ⅱ.アンケート!$J$4:$O$173,4,FALSE)</f>
        <v>0</v>
      </c>
      <c r="BA10" s="172">
        <f>VLOOKUP(BA6,Ⅱ.アンケート!$J$4:$O$173,4,FALSE)</f>
        <v>0</v>
      </c>
      <c r="BB10" s="240">
        <f>SUM(AY10:BA10)+COUNTIF(AY10:BA10,"N/A")</f>
        <v>0</v>
      </c>
      <c r="BC10" s="172"/>
      <c r="BD10" s="172">
        <f>VLOOKUP(BD6,Ⅱ.アンケート!$J$4:$O$173,4,FALSE)</f>
        <v>0</v>
      </c>
      <c r="BE10" s="172">
        <f>VLOOKUP(BE6,Ⅱ.アンケート!$J$4:$O$173,4,FALSE)</f>
        <v>0</v>
      </c>
      <c r="BF10" s="172">
        <f>VLOOKUP(BF6,Ⅱ.アンケート!$J$4:$O$173,4,FALSE)</f>
        <v>0</v>
      </c>
      <c r="BG10" s="172">
        <f>VLOOKUP(BG6,Ⅱ.アンケート!$J$4:$O$173,4,FALSE)</f>
        <v>0</v>
      </c>
      <c r="BH10" s="172">
        <f>VLOOKUP(BH6,Ⅱ.アンケート!$J$4:$O$173,4,FALSE)</f>
        <v>0</v>
      </c>
      <c r="BI10" s="240">
        <f>SUM(BD10:BH10)+COUNTIF(BD10:BH10,"N/A")</f>
        <v>0</v>
      </c>
      <c r="BJ10" s="172"/>
      <c r="BK10" s="172">
        <f>VLOOKUP(BK6,Ⅱ.アンケート!$J$4:$O$173,4,FALSE)</f>
        <v>0</v>
      </c>
      <c r="BL10" s="172">
        <f>VLOOKUP(BL6,Ⅱ.アンケート!$J$4:$O$173,4,FALSE)</f>
        <v>0</v>
      </c>
      <c r="BM10" s="172">
        <f>VLOOKUP(BM6,Ⅱ.アンケート!$J$4:$O$173,4,FALSE)</f>
        <v>0</v>
      </c>
      <c r="BN10" s="172">
        <f>VLOOKUP(BN6,Ⅱ.アンケート!$J$4:$O$173,4,FALSE)</f>
        <v>0</v>
      </c>
      <c r="BO10" s="172">
        <f>VLOOKUP(BO6,Ⅱ.アンケート!$J$4:$O$173,4,FALSE)</f>
        <v>0</v>
      </c>
      <c r="BP10" s="240">
        <f>SUM(BK10:BO10)+COUNTIF(BK10:BO10,"N/A")</f>
        <v>0</v>
      </c>
      <c r="BQ10" s="172" t="str">
        <f>VLOOKUP(BQ6,Ⅱ.アンケート!$J$4:$O$173,4,FALSE)</f>
        <v>未回答</v>
      </c>
      <c r="BR10" s="172"/>
      <c r="BS10" s="172">
        <f>VLOOKUP(BS6,Ⅱ.アンケート!$J$4:$O$173,4,FALSE)</f>
        <v>0</v>
      </c>
      <c r="BT10" s="172">
        <f>VLOOKUP(BT6,Ⅱ.アンケート!$J$4:$O$173,4,FALSE)</f>
        <v>0</v>
      </c>
      <c r="BU10" s="172">
        <f>VLOOKUP(BU6,Ⅱ.アンケート!$J$4:$O$173,4,FALSE)</f>
        <v>0</v>
      </c>
      <c r="BV10" s="172">
        <f>VLOOKUP(BV6,Ⅱ.アンケート!$J$4:$O$173,4,FALSE)</f>
        <v>0</v>
      </c>
      <c r="BW10" s="172">
        <f>VLOOKUP(BW6,Ⅱ.アンケート!$J$4:$O$173,4,FALSE)</f>
        <v>0</v>
      </c>
      <c r="BX10" s="172">
        <f>VLOOKUP(BX6,Ⅱ.アンケート!$J$4:$O$173,4,FALSE)</f>
        <v>0</v>
      </c>
      <c r="BY10" s="172">
        <f>VLOOKUP(BY6,Ⅱ.アンケート!$J$4:$O$173,4,FALSE)</f>
        <v>0</v>
      </c>
      <c r="BZ10" s="240">
        <f>IF($BQ$10=0,"N/A",SUM(BS10:BY10)+COUNTIF(BS10:BY10,"N/A"))</f>
        <v>0</v>
      </c>
      <c r="CA10" s="172"/>
      <c r="CB10" s="172">
        <f>VLOOKUP(CB6,Ⅱ.アンケート!$J$4:$O$173,4,FALSE)</f>
        <v>0</v>
      </c>
      <c r="CC10" s="172">
        <f>VLOOKUP(CC6,Ⅱ.アンケート!$J$4:$O$173,4,FALSE)</f>
        <v>0</v>
      </c>
      <c r="CD10" s="172">
        <f>VLOOKUP(CD6,Ⅱ.アンケート!$J$4:$O$173,4,FALSE)</f>
        <v>0</v>
      </c>
      <c r="CE10" s="172">
        <f>VLOOKUP(CE6,Ⅱ.アンケート!$J$4:$O$173,4,FALSE)</f>
        <v>0</v>
      </c>
      <c r="CF10" s="172">
        <f>VLOOKUP(CF6,Ⅱ.アンケート!$J$4:$O$173,4,FALSE)</f>
        <v>0</v>
      </c>
      <c r="CG10" s="172">
        <f>VLOOKUP(CG6,Ⅱ.アンケート!$J$4:$O$173,4,FALSE)</f>
        <v>0</v>
      </c>
      <c r="CH10" s="172">
        <f>VLOOKUP(CH6,Ⅱ.アンケート!$J$4:$O$173,4,FALSE)</f>
        <v>0</v>
      </c>
      <c r="CI10" s="172">
        <f>VLOOKUP(CI6,Ⅱ.アンケート!$J$4:$O$173,4,FALSE)</f>
        <v>0</v>
      </c>
      <c r="CJ10" s="172">
        <f>VLOOKUP(CJ6,Ⅱ.アンケート!$J$4:$O$173,4,FALSE)</f>
        <v>0</v>
      </c>
      <c r="CK10" s="240">
        <f>SUM(CB10:CJ10)+COUNTIF(CB10:CJ10,"N/A")</f>
        <v>0</v>
      </c>
      <c r="CL10" s="172"/>
      <c r="CM10" s="172">
        <f>VLOOKUP(CM6,Ⅱ.アンケート!$J$4:$O$173,4,FALSE)</f>
        <v>0</v>
      </c>
      <c r="CN10" s="172">
        <f>VLOOKUP(CN6,Ⅱ.アンケート!$J$4:$O$173,4,FALSE)</f>
        <v>0</v>
      </c>
      <c r="CO10" s="172">
        <f>VLOOKUP(CO6,Ⅱ.アンケート!$J$4:$O$173,4,FALSE)</f>
        <v>0</v>
      </c>
      <c r="CP10" s="172">
        <f>VLOOKUP(CP6,Ⅱ.アンケート!$J$4:$O$173,4,FALSE)</f>
        <v>0</v>
      </c>
      <c r="CQ10" s="172">
        <f>VLOOKUP(CQ6,Ⅱ.アンケート!$J$4:$O$173,4,FALSE)</f>
        <v>0</v>
      </c>
      <c r="CR10" s="172">
        <f>VLOOKUP(CR6,Ⅱ.アンケート!$J$4:$O$173,4,FALSE)</f>
        <v>0</v>
      </c>
      <c r="CS10" s="172">
        <f>VLOOKUP(CS6,Ⅱ.アンケート!$J$4:$O$173,4,FALSE)</f>
        <v>0</v>
      </c>
      <c r="CT10" s="240">
        <f>SUM(CM10:CS10)+COUNTIF(CM10:CS10,"N/A")</f>
        <v>0</v>
      </c>
      <c r="CU10" s="172"/>
      <c r="CV10" s="172">
        <f>VLOOKUP(CV6,Ⅱ.アンケート!$J$4:$O$173,4,FALSE)</f>
        <v>0</v>
      </c>
      <c r="CW10" s="172">
        <f>VLOOKUP(CW6,Ⅱ.アンケート!$J$4:$O$173,4,FALSE)</f>
        <v>0</v>
      </c>
      <c r="CX10" s="172">
        <f>VLOOKUP(CX6,Ⅱ.アンケート!$J$4:$O$173,4,FALSE)</f>
        <v>0</v>
      </c>
      <c r="CY10" s="172">
        <f>VLOOKUP(CY6,Ⅱ.アンケート!$J$4:$O$173,4,FALSE)</f>
        <v>0</v>
      </c>
      <c r="CZ10" s="172">
        <f>VLOOKUP(CZ6,Ⅱ.アンケート!$J$4:$O$173,4,FALSE)</f>
        <v>0</v>
      </c>
      <c r="DA10" s="240">
        <f>SUM(CV10:CZ10)+COUNTIF(CV10:CZ10,"N/A")</f>
        <v>0</v>
      </c>
      <c r="DB10" s="172"/>
      <c r="DC10" s="172">
        <f>VLOOKUP(DC6,Ⅱ.アンケート!$J$4:$O$173,4,FALSE)</f>
        <v>0</v>
      </c>
      <c r="DD10" s="172">
        <f>VLOOKUP(DD6,Ⅱ.アンケート!$J$4:$O$173,4,FALSE)</f>
        <v>0</v>
      </c>
      <c r="DE10" s="172">
        <f>VLOOKUP(DE6,Ⅱ.アンケート!$J$4:$O$173,4,FALSE)</f>
        <v>0</v>
      </c>
      <c r="DF10" s="172">
        <f>VLOOKUP(DF6,Ⅱ.アンケート!$J$4:$O$173,4,FALSE)</f>
        <v>0</v>
      </c>
      <c r="DG10" s="172">
        <f>VLOOKUP(DG6,Ⅱ.アンケート!$J$4:$O$173,4,FALSE)</f>
        <v>0</v>
      </c>
      <c r="DH10" s="240">
        <f>SUM(DC10:DG10)+COUNTIF(DC10:DG10,"N/A")</f>
        <v>0</v>
      </c>
      <c r="DI10" s="172"/>
      <c r="DJ10" s="172">
        <f>VLOOKUP(DJ6,Ⅱ.アンケート!$J$4:$O$173,4,FALSE)</f>
        <v>0</v>
      </c>
      <c r="DK10" s="172">
        <f>VLOOKUP(DK6,Ⅱ.アンケート!$J$4:$O$173,4,FALSE)</f>
        <v>0</v>
      </c>
      <c r="DL10" s="172">
        <f>VLOOKUP(DL6,Ⅱ.アンケート!$J$4:$O$173,4,FALSE)</f>
        <v>0</v>
      </c>
      <c r="DM10" s="172">
        <f>VLOOKUP(DM6,Ⅱ.アンケート!$J$4:$O$173,4,FALSE)</f>
        <v>0</v>
      </c>
      <c r="DN10" s="172">
        <f>VLOOKUP(DN6,Ⅱ.アンケート!$J$4:$O$173,4,FALSE)</f>
        <v>0</v>
      </c>
      <c r="DO10" s="172">
        <f>VLOOKUP(DO6,Ⅱ.アンケート!$J$4:$O$173,4,FALSE)</f>
        <v>0</v>
      </c>
      <c r="DP10" s="240">
        <f>SUM(DJ10:DO10)+COUNTIF(DJ10:DO10,"N/A")</f>
        <v>0</v>
      </c>
      <c r="DQ10" s="172"/>
      <c r="DR10" s="172">
        <f>VLOOKUP(DR6,Ⅱ.アンケート!$J$4:$O$173,4,FALSE)</f>
        <v>0</v>
      </c>
      <c r="DS10" s="172">
        <f>VLOOKUP(DS6,Ⅱ.アンケート!$J$4:$O$173,4,FALSE)</f>
        <v>0</v>
      </c>
      <c r="DT10" s="172">
        <f>VLOOKUP(DT6,Ⅱ.アンケート!$J$4:$O$173,4,FALSE)</f>
        <v>0</v>
      </c>
      <c r="DU10" s="172">
        <f>VLOOKUP(DU6,Ⅱ.アンケート!$J$4:$O$173,4,FALSE)</f>
        <v>0</v>
      </c>
      <c r="DV10" s="172">
        <f>VLOOKUP(DV6,Ⅱ.アンケート!$J$4:$O$173,4,FALSE)</f>
        <v>0</v>
      </c>
      <c r="DW10" s="240">
        <f>SUM(DR10:DV10)+COUNTIF(DR10:DV10,"N/A")</f>
        <v>0</v>
      </c>
      <c r="DX10" s="172"/>
      <c r="DY10" s="172">
        <f>VLOOKUP(DY6,Ⅱ.アンケート!$J$4:$O$173,4,FALSE)</f>
        <v>0</v>
      </c>
      <c r="DZ10" s="172">
        <f>VLOOKUP(DZ6,Ⅱ.アンケート!$J$4:$O$173,4,FALSE)</f>
        <v>0</v>
      </c>
      <c r="EA10" s="172">
        <f>VLOOKUP(EA6,Ⅱ.アンケート!$J$4:$O$173,4,FALSE)</f>
        <v>0</v>
      </c>
      <c r="EB10" s="172">
        <f>VLOOKUP(EB6,Ⅱ.アンケート!$J$4:$O$173,4,FALSE)</f>
        <v>0</v>
      </c>
      <c r="EC10" s="172">
        <f>VLOOKUP(EC6,Ⅱ.アンケート!$J$4:$O$173,4,FALSE)</f>
        <v>0</v>
      </c>
      <c r="ED10" s="240">
        <f>SUM(DY10:EC10)+COUNTIF(DY10:EC10,"N/A")</f>
        <v>0</v>
      </c>
      <c r="EE10" s="172"/>
      <c r="EF10" s="172">
        <f>VLOOKUP(EF6,Ⅱ.アンケート!$J$4:$O$173,4,FALSE)</f>
        <v>0</v>
      </c>
      <c r="EG10" s="172">
        <f>VLOOKUP(EG6,Ⅱ.アンケート!$J$4:$O$173,4,FALSE)</f>
        <v>0</v>
      </c>
      <c r="EH10" s="172">
        <f>VLOOKUP(EH6,Ⅱ.アンケート!$J$4:$O$173,4,FALSE)</f>
        <v>0</v>
      </c>
      <c r="EI10" s="172">
        <f>VLOOKUP(EI6,Ⅱ.アンケート!$J$4:$O$173,4,FALSE)</f>
        <v>0</v>
      </c>
      <c r="EJ10" s="172">
        <f>VLOOKUP(EJ6,Ⅱ.アンケート!$J$4:$O$173,4,FALSE)</f>
        <v>0</v>
      </c>
      <c r="EK10" s="172">
        <f>VLOOKUP(EK6,Ⅱ.アンケート!$J$4:$O$173,4,FALSE)</f>
        <v>0</v>
      </c>
      <c r="EL10" s="240">
        <f>SUM(EF10:EK10)+COUNTIF(EF10:EK10,"N/A")</f>
        <v>0</v>
      </c>
      <c r="EM10" s="172">
        <f>SUMIF($AN$6:$EL$6,"*合計",$AN$10:$EL$10)</f>
        <v>0</v>
      </c>
      <c r="EN10" s="172"/>
      <c r="EO10" s="172">
        <f>VLOOKUP(EO6,Ⅱ.アンケート!$J$4:$O$173,4,FALSE)</f>
        <v>0</v>
      </c>
      <c r="EP10" s="172">
        <f>VLOOKUP(EP6,Ⅱ.アンケート!$J$4:$O$173,4,FALSE)</f>
        <v>0</v>
      </c>
      <c r="EQ10" s="172">
        <f>VLOOKUP(EQ6,Ⅱ.アンケート!$J$4:$O$173,4,FALSE)</f>
        <v>0</v>
      </c>
      <c r="ER10" s="172">
        <f>VLOOKUP(ER6,Ⅱ.アンケート!$J$4:$O$173,4,FALSE)</f>
        <v>0</v>
      </c>
      <c r="ES10" s="172">
        <f>VLOOKUP(ES6,Ⅱ.アンケート!$J$4:$O$173,4,FALSE)</f>
        <v>0</v>
      </c>
      <c r="ET10" s="172">
        <f>VLOOKUP(ET6,Ⅱ.アンケート!$J$4:$O$173,4,FALSE)</f>
        <v>0</v>
      </c>
      <c r="EU10" s="172">
        <f>VLOOKUP(EU6,Ⅱ.アンケート!$J$4:$O$173,4,FALSE)</f>
        <v>0</v>
      </c>
      <c r="EV10" s="172">
        <f>VLOOKUP(EV6,Ⅱ.アンケート!$J$4:$O$173,4,FALSE)</f>
        <v>0</v>
      </c>
      <c r="EW10" s="172">
        <f>VLOOKUP(EW6,Ⅱ.アンケート!$J$4:$O$173,4,FALSE)</f>
        <v>0</v>
      </c>
      <c r="EX10" s="172">
        <f>VLOOKUP(EX6,Ⅱ.アンケート!$J$4:$O$173,4,FALSE)</f>
        <v>0</v>
      </c>
      <c r="EY10" s="172">
        <f>VLOOKUP(EY6,Ⅱ.アンケート!$J$4:$O$173,4,FALSE)</f>
        <v>0</v>
      </c>
      <c r="EZ10" s="172">
        <f>VLOOKUP(EZ6,Ⅱ.アンケート!$J$4:$O$173,4,FALSE)</f>
        <v>0</v>
      </c>
      <c r="FA10" s="172">
        <f>VLOOKUP(FA6,Ⅱ.アンケート!$J$4:$O$173,4,FALSE)</f>
        <v>0</v>
      </c>
      <c r="FB10" s="240">
        <f>SUM(EO10:FA10)+COUNTIF(EO10:FA10,"N/A")</f>
        <v>0</v>
      </c>
      <c r="FC10" s="172" t="str">
        <f>VLOOKUP(FC6,Ⅱ.アンケート!$J$4:$O$173,4,FALSE)</f>
        <v>未回答</v>
      </c>
      <c r="FD10" s="172"/>
      <c r="FE10" s="240">
        <f>VLOOKUP(FE6,Ⅱ.アンケート!$J$4:$O$173,4,FALSE)/2</f>
        <v>0</v>
      </c>
      <c r="FF10" s="172"/>
      <c r="FG10" s="203">
        <f>VLOOKUP(FG6,Ⅱ.アンケート!$J$4:$O$173,4,FALSE)/2</f>
        <v>0</v>
      </c>
      <c r="FH10" s="203">
        <f>VLOOKUP(FH6,Ⅱ.アンケート!$J$4:$O$173,4,FALSE)/2</f>
        <v>0</v>
      </c>
      <c r="FI10" s="203">
        <f>VLOOKUP(FI6,Ⅱ.アンケート!$J$4:$O$173,4,FALSE)/2</f>
        <v>0</v>
      </c>
      <c r="FJ10" s="172"/>
      <c r="FK10" s="203">
        <f>VLOOKUP(FK6,Ⅱ.アンケート!$J$4:$O$173,4,FALSE)/2</f>
        <v>0</v>
      </c>
      <c r="FL10" s="203">
        <f>VLOOKUP(FL6,Ⅱ.アンケート!$J$4:$O$173,4,FALSE)/2</f>
        <v>0</v>
      </c>
      <c r="FM10" s="203">
        <f>VLOOKUP(FM6,Ⅱ.アンケート!$J$4:$O$173,4,FALSE)/2</f>
        <v>0</v>
      </c>
      <c r="FN10" s="172">
        <f>IF(FC10=1,SUM(FE10,FG10:FI10),SUM(FK10:FM10))</f>
        <v>0</v>
      </c>
      <c r="FO10" s="172" t="str">
        <f>VLOOKUP(FO6,Ⅱ.アンケート!$J$4:$O$173,4,FALSE)</f>
        <v>未回答</v>
      </c>
      <c r="FP10" s="172" t="str">
        <f>VLOOKUP(FP6,Ⅱ.アンケート!$J$4:$O$173,4,FALSE)</f>
        <v>未回答</v>
      </c>
      <c r="FQ10" s="172" t="str">
        <f>VLOOKUP(FQ6,Ⅱ.アンケート!$J$4:$O$173,4,FALSE)</f>
        <v>未回答</v>
      </c>
      <c r="FR10" s="240">
        <f>SUM(FO10:FQ10)+COUNTIF(FO10:FQ10,"N/A")</f>
        <v>0</v>
      </c>
    </row>
    <row r="11" spans="2:174" s="179" customFormat="1">
      <c r="F11" s="179" t="s">
        <v>381</v>
      </c>
      <c r="I11" s="180">
        <f>I10/I7</f>
        <v>0</v>
      </c>
      <c r="X11" s="180">
        <f>X10/X7</f>
        <v>0</v>
      </c>
      <c r="AM11" s="180">
        <f>AM10/AM7</f>
        <v>0</v>
      </c>
      <c r="AR11" s="180">
        <f>AR10/AR7</f>
        <v>0</v>
      </c>
      <c r="AW11" s="180">
        <f>AW10/AW7</f>
        <v>0</v>
      </c>
      <c r="BB11" s="180">
        <f>BB10/BB7</f>
        <v>0</v>
      </c>
      <c r="BI11" s="180">
        <f>BI10/BI7</f>
        <v>0</v>
      </c>
      <c r="BP11" s="180">
        <f>BP10/BP7</f>
        <v>0</v>
      </c>
      <c r="BZ11" s="180">
        <f>IFERROR(BZ10/BZ7,"N/A")</f>
        <v>0</v>
      </c>
      <c r="CK11" s="180">
        <f>CK10/CK7</f>
        <v>0</v>
      </c>
      <c r="CT11" s="180">
        <f>CT10/CT7</f>
        <v>0</v>
      </c>
      <c r="DA11" s="180">
        <f>DA10/DA7</f>
        <v>0</v>
      </c>
      <c r="DH11" s="180">
        <f>DH10/DH7</f>
        <v>0</v>
      </c>
      <c r="DP11" s="180">
        <f>DP10/DP7</f>
        <v>0</v>
      </c>
      <c r="DW11" s="180">
        <f>DW10/DW7</f>
        <v>0</v>
      </c>
      <c r="ED11" s="180">
        <f>ED10/ED7</f>
        <v>0</v>
      </c>
      <c r="EL11" s="180">
        <f>EL10/EL7</f>
        <v>0</v>
      </c>
      <c r="EM11" s="180">
        <f>EM10/EM7</f>
        <v>0</v>
      </c>
      <c r="FB11" s="180">
        <f>FB10/FB7</f>
        <v>0</v>
      </c>
      <c r="FK11" s="172"/>
      <c r="FL11" s="172"/>
      <c r="FN11" s="180">
        <f>FN10/FN7</f>
        <v>0</v>
      </c>
      <c r="FR11" s="180">
        <f>FR10/FR7</f>
        <v>0</v>
      </c>
    </row>
  </sheetData>
  <mergeCells count="115">
    <mergeCell ref="EN4:FB4"/>
    <mergeCell ref="FC4:FN4"/>
    <mergeCell ref="FO4:FR4"/>
    <mergeCell ref="AX8:AX9"/>
    <mergeCell ref="G4:I4"/>
    <mergeCell ref="J4:X4"/>
    <mergeCell ref="Y4:AM4"/>
    <mergeCell ref="AN4:EM4"/>
    <mergeCell ref="FM8:FM9"/>
    <mergeCell ref="FO8:FO9"/>
    <mergeCell ref="FP8:FP9"/>
    <mergeCell ref="FQ8:FQ9"/>
    <mergeCell ref="FG8:FG9"/>
    <mergeCell ref="FH8:FH9"/>
    <mergeCell ref="FI8:FI9"/>
    <mergeCell ref="FJ8:FJ9"/>
    <mergeCell ref="FK8:FK9"/>
    <mergeCell ref="FL8:FL9"/>
    <mergeCell ref="EK8:EK9"/>
    <mergeCell ref="EN8:EN9"/>
    <mergeCell ref="FC8:FC9"/>
    <mergeCell ref="FD8:FD9"/>
    <mergeCell ref="FE8:FE9"/>
    <mergeCell ref="FF8:FF9"/>
    <mergeCell ref="EE8:EE9"/>
    <mergeCell ref="EF8:EF9"/>
    <mergeCell ref="EG8:EG9"/>
    <mergeCell ref="EH8:EH9"/>
    <mergeCell ref="EI8:EI9"/>
    <mergeCell ref="EJ8:EJ9"/>
    <mergeCell ref="DY8:DY9"/>
    <mergeCell ref="DZ8:DZ9"/>
    <mergeCell ref="EA8:EA9"/>
    <mergeCell ref="EB8:EB9"/>
    <mergeCell ref="EC8:EC9"/>
    <mergeCell ref="DR8:DR9"/>
    <mergeCell ref="DS8:DS9"/>
    <mergeCell ref="DT8:DT9"/>
    <mergeCell ref="DU8:DU9"/>
    <mergeCell ref="DV8:DV9"/>
    <mergeCell ref="DX8:DX9"/>
    <mergeCell ref="DK8:DK9"/>
    <mergeCell ref="DL8:DL9"/>
    <mergeCell ref="DM8:DM9"/>
    <mergeCell ref="DN8:DN9"/>
    <mergeCell ref="DO8:DO9"/>
    <mergeCell ref="DQ8:DQ9"/>
    <mergeCell ref="DE8:DE9"/>
    <mergeCell ref="DF8:DF9"/>
    <mergeCell ref="DG8:DG9"/>
    <mergeCell ref="DI8:DI9"/>
    <mergeCell ref="DJ8:DJ9"/>
    <mergeCell ref="CX8:CX9"/>
    <mergeCell ref="CY8:CY9"/>
    <mergeCell ref="CZ8:CZ9"/>
    <mergeCell ref="DB8:DB9"/>
    <mergeCell ref="DC8:DC9"/>
    <mergeCell ref="DD8:DD9"/>
    <mergeCell ref="CQ8:CQ9"/>
    <mergeCell ref="CR8:CR9"/>
    <mergeCell ref="CS8:CS9"/>
    <mergeCell ref="CU8:CU9"/>
    <mergeCell ref="CV8:CV9"/>
    <mergeCell ref="CW8:CW9"/>
    <mergeCell ref="CJ8:CJ9"/>
    <mergeCell ref="CL8:CL9"/>
    <mergeCell ref="CM8:CM9"/>
    <mergeCell ref="CN8:CN9"/>
    <mergeCell ref="CO8:CO9"/>
    <mergeCell ref="CP8:CP9"/>
    <mergeCell ref="CD8:CD9"/>
    <mergeCell ref="CE8:CE9"/>
    <mergeCell ref="CF8:CF9"/>
    <mergeCell ref="CG8:CG9"/>
    <mergeCell ref="CH8:CH9"/>
    <mergeCell ref="CI8:CI9"/>
    <mergeCell ref="BW8:BW9"/>
    <mergeCell ref="BX8:BX9"/>
    <mergeCell ref="BY8:BY9"/>
    <mergeCell ref="CA8:CA9"/>
    <mergeCell ref="CB8:CB9"/>
    <mergeCell ref="CC8:CC9"/>
    <mergeCell ref="BQ8:BQ9"/>
    <mergeCell ref="BR8:BR9"/>
    <mergeCell ref="BS8:BS9"/>
    <mergeCell ref="BT8:BT9"/>
    <mergeCell ref="BU8:BU9"/>
    <mergeCell ref="BV8:BV9"/>
    <mergeCell ref="BJ8:BJ9"/>
    <mergeCell ref="BK8:BK9"/>
    <mergeCell ref="BL8:BL9"/>
    <mergeCell ref="BM8:BM9"/>
    <mergeCell ref="BN8:BN9"/>
    <mergeCell ref="BO8:BO9"/>
    <mergeCell ref="BC8:BC9"/>
    <mergeCell ref="BD8:BD9"/>
    <mergeCell ref="BE8:BE9"/>
    <mergeCell ref="BF8:BF9"/>
    <mergeCell ref="BG8:BG9"/>
    <mergeCell ref="BH8:BH9"/>
    <mergeCell ref="AU8:AU9"/>
    <mergeCell ref="AV8:AV9"/>
    <mergeCell ref="AY8:AY9"/>
    <mergeCell ref="AZ8:AZ9"/>
    <mergeCell ref="BA8:BA9"/>
    <mergeCell ref="AN8:AN9"/>
    <mergeCell ref="AO8:AO9"/>
    <mergeCell ref="AP8:AP9"/>
    <mergeCell ref="AQ8:AQ9"/>
    <mergeCell ref="AS8:AS9"/>
    <mergeCell ref="AT8:AT9"/>
    <mergeCell ref="G8:G9"/>
    <mergeCell ref="H8:H9"/>
    <mergeCell ref="J8:J9"/>
    <mergeCell ref="Y8:Y9"/>
  </mergeCells>
  <phoneticPr fontId="4"/>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9FD41-2F0E-4AC2-BCE2-91F9221030A0}">
  <sheetPr codeName="Sheet6">
    <tabColor theme="1" tint="0.499984740745262"/>
  </sheetPr>
  <dimension ref="A2:B17"/>
  <sheetViews>
    <sheetView workbookViewId="0">
      <selection activeCell="F14" sqref="F14"/>
    </sheetView>
  </sheetViews>
  <sheetFormatPr defaultColWidth="8.75" defaultRowHeight="15"/>
  <cols>
    <col min="1" max="2" width="14.25" style="33" customWidth="1"/>
    <col min="3" max="16384" width="8.75" style="33"/>
  </cols>
  <sheetData>
    <row r="2" spans="1:2">
      <c r="A2" s="36" t="s">
        <v>69</v>
      </c>
      <c r="B2" s="36" t="s">
        <v>63</v>
      </c>
    </row>
    <row r="3" spans="1:2">
      <c r="A3" s="32" t="s">
        <v>70</v>
      </c>
      <c r="B3" s="32" t="s">
        <v>64</v>
      </c>
    </row>
    <row r="4" spans="1:2" ht="30">
      <c r="A4" s="32" t="s">
        <v>71</v>
      </c>
      <c r="B4" s="32" t="s">
        <v>65</v>
      </c>
    </row>
    <row r="5" spans="1:2" ht="30">
      <c r="A5" s="32" t="s">
        <v>72</v>
      </c>
      <c r="B5" s="32" t="s">
        <v>66</v>
      </c>
    </row>
    <row r="6" spans="1:2" ht="30">
      <c r="A6" s="32" t="s">
        <v>73</v>
      </c>
      <c r="B6" s="32" t="s">
        <v>67</v>
      </c>
    </row>
    <row r="7" spans="1:2">
      <c r="A7" s="33" t="s">
        <v>183</v>
      </c>
      <c r="B7" s="33" t="s">
        <v>68</v>
      </c>
    </row>
    <row r="8" spans="1:2">
      <c r="A8" s="33" t="s">
        <v>184</v>
      </c>
      <c r="B8" s="34"/>
    </row>
    <row r="9" spans="1:2">
      <c r="A9" s="35"/>
      <c r="B9" s="35"/>
    </row>
    <row r="10" spans="1:2">
      <c r="A10" s="35"/>
      <c r="B10" s="35"/>
    </row>
    <row r="11" spans="1:2">
      <c r="A11" s="35"/>
    </row>
    <row r="12" spans="1:2">
      <c r="A12" s="35"/>
    </row>
    <row r="13" spans="1:2">
      <c r="A13" s="35"/>
    </row>
    <row r="14" spans="1:2">
      <c r="A14" s="35"/>
    </row>
    <row r="16" spans="1:2">
      <c r="A16" s="35"/>
    </row>
    <row r="17" spans="1:1">
      <c r="A17" s="35"/>
    </row>
  </sheetData>
  <phoneticPr fontId="4"/>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本アンケート入力時の留意事項</vt:lpstr>
      <vt:lpstr>Ⅰ.会社情報</vt:lpstr>
      <vt:lpstr>Ⅱ.アンケート</vt:lpstr>
      <vt:lpstr>フィードバック</vt:lpstr>
      <vt:lpstr>（非表示）評価内訳　詳細</vt:lpstr>
      <vt:lpstr>（非表示）Code</vt:lpstr>
      <vt:lpstr>Ⅰ.会社情報!Print_Area</vt:lpstr>
      <vt:lpstr>Ⅱ.アンケート!Print_Area</vt:lpstr>
      <vt:lpstr>フィードバック!Print_Area</vt:lpstr>
      <vt:lpstr>本アンケート入力時の留意事項!Print_Area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2024-05-31T07:57:20Z</dcterms:created>
  <dcterms:modified xsi:type="dcterms:W3CDTF">2026-08-03T02:29:55Z</dcterms:modified>
</cp:coreProperties>
</file>